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zz lenovo 3\Desktop\Usluge osiguranja\"/>
    </mc:Choice>
  </mc:AlternateContent>
  <xr:revisionPtr revIDLastSave="0" documentId="13_ncr:1_{9E554EC7-6C6A-425F-A530-AB21B32D7715}" xr6:coauthVersionLast="47" xr6:coauthVersionMax="47" xr10:uidLastSave="{00000000-0000-0000-0000-000000000000}"/>
  <bookViews>
    <workbookView xWindow="-120" yWindow="-120" windowWidth="29040" windowHeight="15840" tabRatio="804" activeTab="1" xr2:uid="{00000000-000D-0000-FFFF-FFFF00000000}"/>
  </bookViews>
  <sheets>
    <sheet name="Rekapitulacija" sheetId="12" r:id="rId1"/>
    <sheet name="IMOVINA-DUBRAVA" sheetId="6" r:id="rId2"/>
    <sheet name="IMOVINA MAKSIMIR" sheetId="7" r:id="rId3"/>
    <sheet name="IMOVINA PEŠĆENICA" sheetId="8" r:id="rId4"/>
    <sheet name="IMOVINA SESVETE" sheetId="9" r:id="rId5"/>
    <sheet name=" ODGOVORNOST" sheetId="2" r:id="rId6"/>
    <sheet name="OSIGURANJE AO" sheetId="18" r:id="rId7"/>
    <sheet name="Osiguranje AK" sheetId="19" r:id="rId8"/>
    <sheet name="Štete" sheetId="17" r:id="rId9"/>
  </sheets>
  <definedNames>
    <definedName name="_xlnm.Print_Area" localSheetId="5">' ODGOVORNOST'!$B$1:$H$55</definedName>
    <definedName name="_xlnm.Print_Area" localSheetId="2">'IMOVINA MAKSIMIR'!$A$1:$J$144</definedName>
    <definedName name="_xlnm.Print_Area" localSheetId="3">'IMOVINA PEŠĆENICA'!$A$1:$J$147</definedName>
    <definedName name="_xlnm.Print_Area" localSheetId="4">'IMOVINA SESVETE'!$A$1:$J$159</definedName>
    <definedName name="_xlnm.Print_Area" localSheetId="1">'IMOVINA-DUBRAVA'!$A$1:$J$133</definedName>
    <definedName name="_xlnm.Print_Area" localSheetId="7">'Osiguranje AK'!$A$1:$N$18</definedName>
    <definedName name="_xlnm.Print_Area" localSheetId="6">'OSIGURANJE AO'!$A$1:$Q$28</definedName>
    <definedName name="_xlnm.Print_Area" localSheetId="0">Rekapitulacija!$A$1:$C$27</definedName>
  </definedNames>
  <calcPr calcId="191029"/>
</workbook>
</file>

<file path=xl/calcChain.xml><?xml version="1.0" encoding="utf-8"?>
<calcChain xmlns="http://schemas.openxmlformats.org/spreadsheetml/2006/main">
  <c r="J64" i="9" l="1"/>
  <c r="J62" i="9"/>
  <c r="J61" i="9"/>
  <c r="J60" i="9"/>
  <c r="J63" i="9" s="1"/>
  <c r="Q20" i="18"/>
  <c r="Q19" i="18"/>
  <c r="Q18" i="18"/>
  <c r="Q17" i="18"/>
  <c r="Q16" i="18"/>
  <c r="Q15" i="18"/>
  <c r="Q14" i="18"/>
  <c r="Q13" i="18"/>
  <c r="Q12" i="18"/>
  <c r="Q11" i="18"/>
  <c r="Q10" i="18"/>
  <c r="Q9" i="18"/>
  <c r="Q8" i="18"/>
  <c r="Q7" i="18"/>
  <c r="Q6" i="18"/>
  <c r="H48" i="2"/>
  <c r="H53" i="2" s="1"/>
  <c r="H22" i="2"/>
  <c r="J11" i="9"/>
  <c r="J130" i="6"/>
  <c r="J114" i="6"/>
  <c r="J115" i="6" s="1"/>
  <c r="J107" i="6"/>
  <c r="J98" i="6"/>
  <c r="J82" i="6"/>
  <c r="J66" i="6"/>
  <c r="J59" i="6"/>
  <c r="J50" i="6"/>
  <c r="J34" i="6"/>
  <c r="J18" i="6"/>
  <c r="E52" i="2"/>
  <c r="E51" i="2"/>
  <c r="E21" i="2"/>
  <c r="E20" i="2"/>
  <c r="N14" i="19"/>
  <c r="J67" i="6" l="1"/>
  <c r="Q24" i="18"/>
  <c r="H55" i="2"/>
  <c r="C39" i="17"/>
  <c r="D39" i="17"/>
  <c r="J143" i="8"/>
  <c r="J142" i="8"/>
  <c r="J141" i="8"/>
  <c r="J140" i="8"/>
  <c r="J136" i="8"/>
  <c r="J135" i="8"/>
  <c r="J134" i="8"/>
  <c r="J133" i="8"/>
  <c r="G48" i="2"/>
  <c r="J137" i="8" l="1"/>
  <c r="J144" i="8"/>
  <c r="C18" i="12"/>
  <c r="C17" i="12"/>
  <c r="C20" i="12"/>
  <c r="J153" i="9"/>
  <c r="J154" i="9"/>
  <c r="J155" i="9"/>
  <c r="J152" i="9"/>
  <c r="J146" i="9"/>
  <c r="J147" i="9"/>
  <c r="J148" i="9"/>
  <c r="J145" i="9"/>
  <c r="J137" i="9"/>
  <c r="J138" i="9"/>
  <c r="J139" i="9"/>
  <c r="J136" i="9"/>
  <c r="J130" i="9"/>
  <c r="J131" i="9"/>
  <c r="J132" i="9"/>
  <c r="J129" i="9"/>
  <c r="J122" i="9"/>
  <c r="J123" i="9"/>
  <c r="J121" i="9"/>
  <c r="J115" i="9"/>
  <c r="J116" i="9"/>
  <c r="J117" i="9"/>
  <c r="J114" i="9"/>
  <c r="J106" i="9"/>
  <c r="J107" i="9"/>
  <c r="J108" i="9"/>
  <c r="J105" i="9"/>
  <c r="J99" i="9"/>
  <c r="J100" i="9"/>
  <c r="J101" i="9"/>
  <c r="J98" i="9"/>
  <c r="J91" i="9"/>
  <c r="J92" i="9"/>
  <c r="J90" i="9"/>
  <c r="J84" i="9"/>
  <c r="J85" i="9"/>
  <c r="J86" i="9"/>
  <c r="J83" i="9"/>
  <c r="J76" i="9"/>
  <c r="J77" i="9"/>
  <c r="J75" i="9"/>
  <c r="J69" i="9"/>
  <c r="J70" i="9"/>
  <c r="J71" i="9"/>
  <c r="J68" i="9"/>
  <c r="J54" i="9"/>
  <c r="J55" i="9"/>
  <c r="J56" i="9"/>
  <c r="J53" i="9"/>
  <c r="J45" i="9"/>
  <c r="J46" i="9"/>
  <c r="J47" i="9"/>
  <c r="J44" i="9"/>
  <c r="J38" i="9"/>
  <c r="J39" i="9"/>
  <c r="J40" i="9"/>
  <c r="J37" i="9"/>
  <c r="J29" i="9"/>
  <c r="J30" i="9"/>
  <c r="J31" i="9"/>
  <c r="J28" i="9"/>
  <c r="J22" i="9"/>
  <c r="J23" i="9"/>
  <c r="J24" i="9"/>
  <c r="J21" i="9"/>
  <c r="J15" i="9"/>
  <c r="J16" i="9"/>
  <c r="J17" i="9"/>
  <c r="J14" i="9"/>
  <c r="J125" i="8"/>
  <c r="J126" i="8"/>
  <c r="J127" i="8"/>
  <c r="J124" i="8"/>
  <c r="J118" i="8"/>
  <c r="J119" i="8"/>
  <c r="J120" i="8"/>
  <c r="J117" i="8"/>
  <c r="J110" i="8"/>
  <c r="J111" i="8"/>
  <c r="J109" i="8"/>
  <c r="J103" i="8"/>
  <c r="J104" i="8"/>
  <c r="J105" i="8"/>
  <c r="J102" i="8"/>
  <c r="J95" i="8"/>
  <c r="J96" i="8"/>
  <c r="J94" i="8"/>
  <c r="J97" i="8" s="1"/>
  <c r="J88" i="8"/>
  <c r="J89" i="8"/>
  <c r="J90" i="8"/>
  <c r="J87" i="8"/>
  <c r="J91" i="8" s="1"/>
  <c r="J98" i="8" s="1"/>
  <c r="J79" i="8"/>
  <c r="J80" i="8"/>
  <c r="J81" i="8"/>
  <c r="J78" i="8"/>
  <c r="J72" i="8"/>
  <c r="J73" i="8"/>
  <c r="J74" i="8"/>
  <c r="J71" i="8"/>
  <c r="J75" i="8" s="1"/>
  <c r="J63" i="8"/>
  <c r="J64" i="8"/>
  <c r="J65" i="8"/>
  <c r="J62" i="8"/>
  <c r="J66" i="8" s="1"/>
  <c r="J56" i="8"/>
  <c r="J57" i="8"/>
  <c r="J58" i="8"/>
  <c r="J55" i="8"/>
  <c r="J59" i="8" s="1"/>
  <c r="J47" i="8"/>
  <c r="J48" i="8"/>
  <c r="J49" i="8"/>
  <c r="J46" i="8"/>
  <c r="J50" i="8" s="1"/>
  <c r="J40" i="8"/>
  <c r="J41" i="8"/>
  <c r="J42" i="8"/>
  <c r="J39" i="8"/>
  <c r="J43" i="8" s="1"/>
  <c r="J31" i="8"/>
  <c r="J32" i="8"/>
  <c r="J33" i="8"/>
  <c r="J30" i="8"/>
  <c r="J34" i="8" s="1"/>
  <c r="J24" i="8"/>
  <c r="J25" i="8"/>
  <c r="J26" i="8"/>
  <c r="J23" i="8"/>
  <c r="J15" i="8"/>
  <c r="J16" i="8"/>
  <c r="J17" i="8"/>
  <c r="J14" i="8"/>
  <c r="J9" i="8"/>
  <c r="J10" i="8"/>
  <c r="J7" i="8"/>
  <c r="J138" i="7"/>
  <c r="J139" i="7"/>
  <c r="J140" i="7"/>
  <c r="J137" i="7"/>
  <c r="J129" i="7"/>
  <c r="J130" i="7"/>
  <c r="J131" i="7"/>
  <c r="J128" i="7"/>
  <c r="J102" i="9" l="1"/>
  <c r="J118" i="9"/>
  <c r="J93" i="9"/>
  <c r="J124" i="9"/>
  <c r="J109" i="9"/>
  <c r="J110" i="9" s="1"/>
  <c r="J82" i="8"/>
  <c r="J51" i="8"/>
  <c r="J18" i="8"/>
  <c r="J27" i="8"/>
  <c r="J35" i="8" s="1"/>
  <c r="J67" i="8"/>
  <c r="J83" i="8"/>
  <c r="J141" i="7"/>
  <c r="J142" i="7" s="1"/>
  <c r="J87" i="9"/>
  <c r="J132" i="7"/>
  <c r="J11" i="8"/>
  <c r="J121" i="8"/>
  <c r="J128" i="8"/>
  <c r="J18" i="9"/>
  <c r="J25" i="9"/>
  <c r="J32" i="9"/>
  <c r="J41" i="9"/>
  <c r="J48" i="9"/>
  <c r="J57" i="9"/>
  <c r="J72" i="9"/>
  <c r="J78" i="9"/>
  <c r="J106" i="8"/>
  <c r="J112" i="8"/>
  <c r="J133" i="9"/>
  <c r="J140" i="9"/>
  <c r="J149" i="9"/>
  <c r="J156" i="9"/>
  <c r="J145" i="8"/>
  <c r="C24" i="12"/>
  <c r="C19" i="12"/>
  <c r="C25" i="12" s="1"/>
  <c r="J122" i="7"/>
  <c r="J123" i="7"/>
  <c r="J124" i="7"/>
  <c r="J121" i="7"/>
  <c r="J114" i="7"/>
  <c r="J115" i="7"/>
  <c r="J113" i="7"/>
  <c r="J107" i="7"/>
  <c r="J108" i="7"/>
  <c r="J109" i="7"/>
  <c r="J106" i="7"/>
  <c r="J99" i="7"/>
  <c r="J100" i="7"/>
  <c r="J98" i="7"/>
  <c r="J92" i="7"/>
  <c r="J93" i="7"/>
  <c r="J94" i="7"/>
  <c r="J91" i="7"/>
  <c r="J83" i="7"/>
  <c r="J84" i="7"/>
  <c r="J85" i="7"/>
  <c r="J82" i="7"/>
  <c r="J76" i="7"/>
  <c r="J77" i="7"/>
  <c r="J78" i="7"/>
  <c r="J75" i="7"/>
  <c r="J67" i="7"/>
  <c r="J68" i="7"/>
  <c r="J69" i="7"/>
  <c r="J66" i="7"/>
  <c r="J60" i="7"/>
  <c r="J61" i="7"/>
  <c r="J62" i="7"/>
  <c r="J59" i="7"/>
  <c r="J51" i="7"/>
  <c r="J52" i="7"/>
  <c r="J53" i="7"/>
  <c r="J50" i="7"/>
  <c r="J44" i="7"/>
  <c r="J45" i="7"/>
  <c r="J46" i="7"/>
  <c r="J43" i="7"/>
  <c r="J35" i="7"/>
  <c r="J36" i="7"/>
  <c r="J37" i="7"/>
  <c r="J34" i="7"/>
  <c r="J28" i="7"/>
  <c r="J29" i="7"/>
  <c r="J30" i="7"/>
  <c r="J27" i="7"/>
  <c r="J21" i="7"/>
  <c r="J22" i="7" s="1"/>
  <c r="J15" i="7"/>
  <c r="J16" i="7"/>
  <c r="J17" i="7"/>
  <c r="J14" i="7"/>
  <c r="J8" i="7"/>
  <c r="J10" i="7"/>
  <c r="J7" i="7"/>
  <c r="J122" i="6"/>
  <c r="J123" i="6" s="1"/>
  <c r="J131" i="6" s="1"/>
  <c r="J90" i="6"/>
  <c r="J91" i="6" s="1"/>
  <c r="J99" i="6" s="1"/>
  <c r="J74" i="6"/>
  <c r="J75" i="6" s="1"/>
  <c r="J83" i="6" s="1"/>
  <c r="J42" i="6"/>
  <c r="J43" i="6" s="1"/>
  <c r="J51" i="6" s="1"/>
  <c r="J26" i="6"/>
  <c r="J27" i="6" s="1"/>
  <c r="J35" i="6" s="1"/>
  <c r="J10" i="6"/>
  <c r="J11" i="6" s="1"/>
  <c r="J19" i="6" s="1"/>
  <c r="J94" i="9" l="1"/>
  <c r="J125" i="9"/>
  <c r="J19" i="8"/>
  <c r="J110" i="7"/>
  <c r="J49" i="9"/>
  <c r="J133" i="6"/>
  <c r="J125" i="7"/>
  <c r="J133" i="7" s="1"/>
  <c r="J157" i="9"/>
  <c r="J113" i="8"/>
  <c r="J33" i="9"/>
  <c r="J18" i="7"/>
  <c r="J116" i="7"/>
  <c r="J31" i="7"/>
  <c r="J38" i="7"/>
  <c r="J47" i="7"/>
  <c r="J54" i="7"/>
  <c r="J63" i="7"/>
  <c r="J70" i="7"/>
  <c r="J79" i="7"/>
  <c r="J86" i="7"/>
  <c r="J95" i="7"/>
  <c r="J101" i="7"/>
  <c r="J141" i="9"/>
  <c r="J79" i="9"/>
  <c r="J129" i="8"/>
  <c r="J11" i="7"/>
  <c r="J159" i="9" l="1"/>
  <c r="J147" i="8"/>
  <c r="J23" i="7"/>
  <c r="J71" i="7"/>
  <c r="J39" i="7"/>
  <c r="J117" i="7"/>
  <c r="J102" i="7"/>
  <c r="J87" i="7"/>
  <c r="J55" i="7"/>
  <c r="C16" i="12"/>
  <c r="C15" i="12"/>
  <c r="F16" i="2"/>
  <c r="J144" i="7" l="1"/>
  <c r="C14" i="12"/>
  <c r="C13" i="12"/>
  <c r="C23" i="12" l="1"/>
  <c r="C26" i="12" s="1"/>
</calcChain>
</file>

<file path=xl/sharedStrings.xml><?xml version="1.0" encoding="utf-8"?>
<sst xmlns="http://schemas.openxmlformats.org/spreadsheetml/2006/main" count="1142" uniqueCount="328">
  <si>
    <t>UGOVARATELJ:</t>
  </si>
  <si>
    <t>OSIGURANIK:</t>
  </si>
  <si>
    <t>ADRESA:</t>
  </si>
  <si>
    <t>UKUPNO:</t>
  </si>
  <si>
    <t>BROJ DJELATNIKA:</t>
  </si>
  <si>
    <t>PREMIJA</t>
  </si>
  <si>
    <t>Osigurani rizici</t>
  </si>
  <si>
    <t>OIB:</t>
  </si>
  <si>
    <t>1.</t>
  </si>
  <si>
    <t>2.</t>
  </si>
  <si>
    <t>3.</t>
  </si>
  <si>
    <t>MJESTO OSIGURANJE</t>
  </si>
  <si>
    <t xml:space="preserve">PREMIJA </t>
  </si>
  <si>
    <t>Izljev vode iz vodovodnih i kanalizacijskih cijevi  na PRVI RIZIK</t>
  </si>
  <si>
    <t>Provalna krađa i razbojstvo na PRVI RIZIK</t>
  </si>
  <si>
    <t>Razbojstvo na PRVI RIZIK</t>
  </si>
  <si>
    <t>Veći troškovi popravka na građ. objektu uslijed provalne krađe i razbojstva</t>
  </si>
  <si>
    <t>Poplava, bujica, visoka voda i blatni tok na PRVI RIZIK</t>
  </si>
  <si>
    <t>ZDRAVSTVENO OSOBLJE</t>
  </si>
  <si>
    <t>Medicinske sestre</t>
  </si>
  <si>
    <t>Požar i neki drugi rizici na NOVU vrijednost</t>
  </si>
  <si>
    <t>PODRUČJE DUBRAVA, PREMA POPISU</t>
  </si>
  <si>
    <t>1.1. PREDMET OSIGURANJA: GRIŽANSKA 4 - Građevinski objekt masivne građe, ukupne površine 2.674 m2.  Godina izgradnje: 1981.</t>
  </si>
  <si>
    <t>1.3. PREDMET OSIGURANJA: Gotov novac i druge vrijednosti  za vrijeme manipulacije na blagajni - br.blagajni: 1</t>
  </si>
  <si>
    <t>2.1. PREDMET OSIGURANJA: LJUBIJSKA 60 - Građevinski objekt masivne građe, ukupne površine 392 m2.  Godina izgradnje: 1978.</t>
  </si>
  <si>
    <t>3.1. PREDMET OSIGURANJA: VILE VELEBITA 1K/STUDENTSKI GRAD - Građevinski objekt masivne građe, ukupne površine 140 m2.  Godina izgradnje: 1955.</t>
  </si>
  <si>
    <t>4.1. PREDMET OSIGURANJA: PRŠAKI 34/DANKOVEC - Građevinski objekt masivne građe, ukupne površine 395 m2.  Godina izgradnje: 1982.</t>
  </si>
  <si>
    <t>5.1. PREDMET OSIGURANJA: ALEJA LIPA 2A/RETKOVEC - Građevinski objekt masivne građe, ukupne površine791 m2.  Godina izgradnje: 1982.</t>
  </si>
  <si>
    <t>6.1. PREDMET OSIGURANJA: SLAVONSKA 35 - Građevinski objekt masivne građe, ukupne površine 722 m2.  Godina izgradnje: 1982.</t>
  </si>
  <si>
    <t>7.1. PREDMET OSIGURANJA: RENIČKI PUT 81/TRNAVA - Građevinski objekt masivne građe, ukupne površine 393 m2.  Godina izgradnje: 1982.</t>
  </si>
  <si>
    <t>PODRUČJE MAKSIMIR, MJESTA PREMA OPISU</t>
  </si>
  <si>
    <t>1.1. PREDMET OSIGURANJA: ŠVARCOVA 20 - Građevinski objekt masivne građe, ukupne površine 1.686,00 m2.  Godina izgradnje: 1953.</t>
  </si>
  <si>
    <t>2.1. PREDMET OSIGURANJA: HIRČEVA 1 - Građevinski objekt masivne građe, ukupne površine 1.289 m2.  Godina izgradnje: 1988.</t>
  </si>
  <si>
    <t>3.1. PREDMET OSIGURANJA: ŠEFEROVA 1/RAVNICE - Građevinski objekt masivne građe, ukupne površine 412 m2.  Godina izgradnje: 1979.</t>
  </si>
  <si>
    <t>6.1. PREDMET OSIGURANJA: OŽEGOVIĆEVA 5-9 - Građevinski objekt masivne građe, ukupne površine 303 m2.  Godina izgradnje: 1984.</t>
  </si>
  <si>
    <t xml:space="preserve">Izljev vode iz vodovodnih i kanalizacijskih cijevi  </t>
  </si>
  <si>
    <t xml:space="preserve">Poplava, bujica, visoka voda i blatni tok </t>
  </si>
  <si>
    <t xml:space="preserve">Provalna krađa i razbojstvo </t>
  </si>
  <si>
    <t>8.1. PREDMET OSIGURANJA: TRG SV. ŠIMUNA 7/MARKUŠEVAC - Građevinski objekt masivne građe, ukupne površine 325 m2.  Godina izgradnje: 1992.</t>
  </si>
  <si>
    <t>9.1. PREDMET OSIGURANJA: VIDA ROČIĆA BB /MARKUŠEVAČKA TRNAVA - Građevinski objekt masivne građe, ukupne površine 94 m2.  Godina izgradnje: 2011.</t>
  </si>
  <si>
    <t xml:space="preserve">1.1. PREDMET OSIGURANJA: IVANIĆGARDSKA 38 - Građevinski objekt masivne građe, ukupne površine 3.593 m2.  Godina izgradnje: stari dio: 1958., dogradnja (novi dio): 1985. </t>
  </si>
  <si>
    <t>2.1. PREDMET OSIGURANJA: VIDRIĆEVA 38/BORONGAJ - Građevinski objekt masivne građe, ukupne površine 961 m2.  Godina izgradnje: 2006.</t>
  </si>
  <si>
    <t>3.1. PREDMET OSIGURANJA: NJEGOŠEVA 10  - Građevinski objekt masivne građe, ukupne površine 446 m2.  Godina izgradnje: 1976.</t>
  </si>
  <si>
    <t>4.1. PREDMET OSIGURANJA: IVEKOVIĆEVA 17/FERENČICA- Građevinski objekt masivne građe, ukupne površine 90,47 m2.  Godina izgradnje: 1985.</t>
  </si>
  <si>
    <t>Poplava, bujica, visoka voda i blatni tok  na PRVI RIZIK</t>
  </si>
  <si>
    <t>PODRUČJE SESVETE, MJESTA PREMA OPISU</t>
  </si>
  <si>
    <t>Požar i neki drugi rizici na STVARNU vrijednost</t>
  </si>
  <si>
    <t>2.1. PREDMET OSIGURANJA: IVANA MAŽURANIĆA 47/KAŠINA- Građevinski objekt masivne građe, ukupne površine 86 m2.  Godina izgradnje: 1960.</t>
  </si>
  <si>
    <t>3.1. PREDMET OSIGURANJA: KNEZA ADAMA 7/ADAMOVEC  - Građevinski objekt masivne građe, ukupne površine 149,59 m2.  Godina izgradnje: 1980.</t>
  </si>
  <si>
    <t>4.1. PREDMET OSIGURANJA: VARAŽDINSKA 47/BELOVAR - Građevinski objekt masivne građe, ukupne površine 101,90 m2.  Godina izgradnje: 1940.</t>
  </si>
  <si>
    <t>5.1. PREDMET OSIGURANJA: TRG LOVRE MATAČIĆA 1/LUKA- Građevinski objekt masivne građe, ukupne površine 128,36 m2.  Godina izgradnje: 1980.</t>
  </si>
  <si>
    <t>6.1. PREDMET OSIGURANJA: JAKOVA GOTOVCA 19/LUKA  - Građevinski objekt masivne građe, ukupne površine 60 m2.  Godina izgradnje: 1980.</t>
  </si>
  <si>
    <t>8.1. PREDMET OSIGURANJA: DUGOSELSKA 43/SESVETSKI KRALJEVEC - Građevinski objekt masivne građe, ukupne površine 127 m2.  Godina izgradnje: 1950.</t>
  </si>
  <si>
    <t>BROJ ZDRAVSTVENIH DJELATNIKA</t>
  </si>
  <si>
    <t>Liječnici opće/obiteljske medicine</t>
  </si>
  <si>
    <t>BROJ</t>
  </si>
  <si>
    <t>Liječnici zdravstvene zaštite predškolske djece</t>
  </si>
  <si>
    <t>Liječnici dentalne medicine</t>
  </si>
  <si>
    <t>Liječnici zdravstvene zaštite žena</t>
  </si>
  <si>
    <t>Oftalmolozi</t>
  </si>
  <si>
    <t>Dermatolozi</t>
  </si>
  <si>
    <t>Internisti</t>
  </si>
  <si>
    <t>Psihijatri</t>
  </si>
  <si>
    <t>Psiholozi</t>
  </si>
  <si>
    <t>Doktori radiologije</t>
  </si>
  <si>
    <t>Medicinski labortorijski inženjeri</t>
  </si>
  <si>
    <t>Inženjeri radiologije</t>
  </si>
  <si>
    <t>Zubni tehničari</t>
  </si>
  <si>
    <t>Medicinski tehničari</t>
  </si>
  <si>
    <t>Patronažne medicinske sestre</t>
  </si>
  <si>
    <t>Ostalo medicinsko osoblje</t>
  </si>
  <si>
    <t>Magistri farmacije</t>
  </si>
  <si>
    <t>Farmaceutski tehničari</t>
  </si>
  <si>
    <t>UKUPNO ST. 1.:</t>
  </si>
  <si>
    <t>UKUPNO ST. 2.:</t>
  </si>
  <si>
    <t>UKUPNO ST.3.:</t>
  </si>
  <si>
    <t>UKUPNO ST. 4.:</t>
  </si>
  <si>
    <t>UKUPNO ST. 5.:</t>
  </si>
  <si>
    <t>UKUPNO ST. 6.:</t>
  </si>
  <si>
    <t>UKUPNO ST. 7.:</t>
  </si>
  <si>
    <t>UKUPNO ST. 8.:</t>
  </si>
  <si>
    <t>UKUPNO ST.9.:</t>
  </si>
  <si>
    <t>UKUPNO ST. 3.:</t>
  </si>
  <si>
    <t>UKUPNO ST. 9.:</t>
  </si>
  <si>
    <t>1.1. PREDMET OSIGURANJA: NINSKA 10 i NINSKA 16 - Građevinski objekt masivne građe, godina izgradnje: 1965, dogradnja : 1990. (Ninska 10) i Građevinski objekt masivne građe, godina izgradnje: 1984 (Ninska 16), ukupne površine 2.944 m2 (Objekti fizički povezani pasažom)</t>
  </si>
  <si>
    <t xml:space="preserve"> UKUPNO ST. 1.:</t>
  </si>
  <si>
    <t>R. br.</t>
  </si>
  <si>
    <t>Reg. oznaka</t>
  </si>
  <si>
    <t>Osiguranik</t>
  </si>
  <si>
    <t>Vrsta vozila</t>
  </si>
  <si>
    <t>Marka vozila</t>
  </si>
  <si>
    <t>Tip vozila</t>
  </si>
  <si>
    <t>Model vozila</t>
  </si>
  <si>
    <t>Broj šasije</t>
  </si>
  <si>
    <t>Godina proizvodnje</t>
  </si>
  <si>
    <t>Teh. karakteristika vozila</t>
  </si>
  <si>
    <t>Broj registriranih mjesta</t>
  </si>
  <si>
    <t>Datum isteka police</t>
  </si>
  <si>
    <t>Trenutni         bonus /malus na policama</t>
  </si>
  <si>
    <t>Godišnja premija autoodgovornosti s 15% poreza</t>
  </si>
  <si>
    <t>DZ ZAGREB-ISTOK</t>
  </si>
  <si>
    <t>Osobno</t>
  </si>
  <si>
    <t>CITROEN</t>
  </si>
  <si>
    <t>C4</t>
  </si>
  <si>
    <t>VF7NCBHY6HY528170</t>
  </si>
  <si>
    <t>ZG 2281-FC</t>
  </si>
  <si>
    <t>ŠKODA</t>
  </si>
  <si>
    <t>FABIA</t>
  </si>
  <si>
    <t>TMBEA25J9E3050045</t>
  </si>
  <si>
    <t>44 kW</t>
  </si>
  <si>
    <t>ZG 1531-EI</t>
  </si>
  <si>
    <t>1.6 TDI</t>
  </si>
  <si>
    <t>TMBJJ45J1B3101009</t>
  </si>
  <si>
    <t>C3</t>
  </si>
  <si>
    <t>VF7SXBHW6HT672218</t>
  </si>
  <si>
    <t>2017.</t>
  </si>
  <si>
    <t>ZG 4805-EI</t>
  </si>
  <si>
    <t>VF7LC9HXCAY560940</t>
  </si>
  <si>
    <t>ZG 3597-DK</t>
  </si>
  <si>
    <t>BERLINGO</t>
  </si>
  <si>
    <t>VF7GJ9HXC93439660</t>
  </si>
  <si>
    <t>ZG 2382-DU</t>
  </si>
  <si>
    <t>VOLKSWAGEN</t>
  </si>
  <si>
    <t>CADDY</t>
  </si>
  <si>
    <t>WV2ZZZ2KZ9X020918</t>
  </si>
  <si>
    <t>ZG 1654-DL</t>
  </si>
  <si>
    <t>VF7FCKFVC29000738</t>
  </si>
  <si>
    <t>ZG 2714-FE</t>
  </si>
  <si>
    <t>NEMO</t>
  </si>
  <si>
    <t>1.4I MULTISPACE</t>
  </si>
  <si>
    <t>VF7AJKFT0C8287582</t>
  </si>
  <si>
    <t>ZG 5490-FL</t>
  </si>
  <si>
    <t>osobno</t>
  </si>
  <si>
    <t>WV2ZZZ2KZEX146044</t>
  </si>
  <si>
    <t>WV2ZZZ2KZDX090385</t>
  </si>
  <si>
    <t>Napomena:</t>
  </si>
  <si>
    <t xml:space="preserve">      </t>
  </si>
  <si>
    <t>Marka</t>
  </si>
  <si>
    <t>Model</t>
  </si>
  <si>
    <t>Tip</t>
  </si>
  <si>
    <t>Br. šasije</t>
  </si>
  <si>
    <t>God. proizvodnje</t>
  </si>
  <si>
    <t>Teh. karakter. vozila</t>
  </si>
  <si>
    <t>Ugovara se puno kasko osiguranje bez odbitne franšize</t>
  </si>
  <si>
    <t>Osiguranik je u sustavu PDV-a</t>
  </si>
  <si>
    <t>Novonabavna vrijednost vozila je  iskazana s uključenim PDV-om</t>
  </si>
  <si>
    <t>DODATNI IZVORI OPASNOSTI</t>
  </si>
  <si>
    <t>UZV-aparati</t>
  </si>
  <si>
    <t>RTG-aparati</t>
  </si>
  <si>
    <t>Mamografi</t>
  </si>
  <si>
    <t>5.1. PREDMET OSIGURANJA: KOZARI BOK IX ODVOJAK 11 - Građevinski objekt masivne građe, ukupne površine 374 m2.  Godina izgradnje: 1980., godina rekonstrukcije 1995.</t>
  </si>
  <si>
    <t>6.1. PREDMET OSIGURANJA: POREČKA 7B/VUKOMEREC - Građevinski objekt masivne građe, ukupne površine 131 m2.  Godina izgradnje: 1985., rekonstrukcija 1994.</t>
  </si>
  <si>
    <t>7.1. PREDMET OSIGURANJA: ANTUNA VUGRINE 1/IVANJA REKA - Građevinski objekt masivne građe, ukupne površine 100 m2.  Godina izgradnje: 2016.</t>
  </si>
  <si>
    <t>8.1. PREDMET OSIGURANJA: ZDESLAVA TURIĆA 1/BOROVJE - Građevinski objekt masivne građe, ukupne površine 1.077,02 m2.  Godina izgradnje: 2006.</t>
  </si>
  <si>
    <t>07.08.</t>
  </si>
  <si>
    <t>06.11.</t>
  </si>
  <si>
    <t>11.11.</t>
  </si>
  <si>
    <t>13.11.</t>
  </si>
  <si>
    <t>29.11.</t>
  </si>
  <si>
    <t>03.12.</t>
  </si>
  <si>
    <t>05.12.</t>
  </si>
  <si>
    <t>06.12.</t>
  </si>
  <si>
    <t>24.03.</t>
  </si>
  <si>
    <t>30.03.</t>
  </si>
  <si>
    <t>26.08.</t>
  </si>
  <si>
    <t xml:space="preserve"> OSIGURANJE OD AUTOMOBILSKE ODGOVORNOSTI</t>
  </si>
  <si>
    <t>Tablica -  Osiguranje od automobilske odgovornosti</t>
  </si>
  <si>
    <t>Tablica - Kasko osiguranje vozila</t>
  </si>
  <si>
    <t xml:space="preserve"> KASKO OSIGURANJE VOZILA</t>
  </si>
  <si>
    <t>Naziv društva:</t>
  </si>
  <si>
    <t>Adresa i kućni broj:</t>
  </si>
  <si>
    <t>Mjesto:</t>
  </si>
  <si>
    <t>NKD:</t>
  </si>
  <si>
    <t>Način plaćanja premije</t>
  </si>
  <si>
    <t>obročno u 10 rata</t>
  </si>
  <si>
    <t>DOM ZDRAVLJA ZAGREB - ISTOK</t>
  </si>
  <si>
    <t>ŠVARCOVA 20</t>
  </si>
  <si>
    <t>10000 ZAGREB</t>
  </si>
  <si>
    <t>SVEUKUPNO PODRUČJE DUBRAVA (ST. 1. - 8.):</t>
  </si>
  <si>
    <t>SVEUKUPNO PODRUČJE MAKSIMIR (ST. 1. - 9.):</t>
  </si>
  <si>
    <t>SVEUKUPNO PODRUČJE SESVETE (ST. 1. - 9.):</t>
  </si>
  <si>
    <t>86.21 DJELATNOST OPĆE MEDICINSKE PRAKSE</t>
  </si>
  <si>
    <t>2 A.       JAVNA ODGOVORNOST IZ DJELATNOSTI PREMA TREĆIM OSOBAMA</t>
  </si>
  <si>
    <t xml:space="preserve"> 2B.  OSIGURANJE OD PROFESIONALNE ODGOVORNOSTI </t>
  </si>
  <si>
    <t>UKUPNO ODGOVORNOST:</t>
  </si>
  <si>
    <t>SVEUKUPNO:</t>
  </si>
  <si>
    <t>UKUPNO OSIGURANJE MOTORNIH VOZILA:</t>
  </si>
  <si>
    <t>KASKO OSIGURANJE VOZILA</t>
  </si>
  <si>
    <t>OSIGURANJE OD AUTOMOBILSKE ODGOVORNOSTI</t>
  </si>
  <si>
    <t>OSIGURANJE OD PROFESIONALNE ODGOVORNOSTI</t>
  </si>
  <si>
    <t xml:space="preserve">OSIGURANJE OD ODGOVORNOSTI PREMA TREĆIM </t>
  </si>
  <si>
    <t>OSIGURANJE IMOVINE PODRUČJE SESVETE</t>
  </si>
  <si>
    <t>OSIGURANJE IMOVINE PODRUČJE MAKSIMIR</t>
  </si>
  <si>
    <t>OSIGURANJE IMOVINE PODRUČJE DUBRAVA</t>
  </si>
  <si>
    <t>REKAPITULACIJA PONUDE</t>
  </si>
  <si>
    <t>1. A  - OSIGURANJE IMOVINE</t>
  </si>
  <si>
    <t>1. B - OSIGURANJE IMOVINE</t>
  </si>
  <si>
    <t>1. C - OSIGURANJE IMOVINE</t>
  </si>
  <si>
    <t>1. D - OSIGURANJE IMOVINE</t>
  </si>
  <si>
    <t>1. A</t>
  </si>
  <si>
    <t>1. B</t>
  </si>
  <si>
    <t>1. C</t>
  </si>
  <si>
    <t>1. D</t>
  </si>
  <si>
    <t>2. B</t>
  </si>
  <si>
    <t>3. B</t>
  </si>
  <si>
    <t>UKUPNPO OSIGURANJE IMOVINE:</t>
  </si>
  <si>
    <t>ŠVARCOVA 20, ZAGREB</t>
  </si>
  <si>
    <t>Godina</t>
  </si>
  <si>
    <t>Iznos likvidacija</t>
  </si>
  <si>
    <t>Iznos isplata</t>
  </si>
  <si>
    <t>019 - OSTALA OSIGURANJA NEZGODE</t>
  </si>
  <si>
    <t>031 - OSIGURANJE CESTOVNIH VOZILA - KASKO</t>
  </si>
  <si>
    <t>081 - OSIGURANJE IMOVINE OD POŽARA I NEKIH DRUGIH OPASNOSTI</t>
  </si>
  <si>
    <t>099 - OSTALA OSIGURANJA IMOVINE</t>
  </si>
  <si>
    <t>101 - OBVEZ.OSIG.VLAS.ODN.KORISN.MOT.VOZ.OD ODG. ZA ŠTE.TREĆ.OSOB.</t>
  </si>
  <si>
    <t>109 - OSTALA OSIGURANJA OD AUTOMOBILSKE ODGOVORNOSTI</t>
  </si>
  <si>
    <t>131 - OSIGURANJE OD ODGOVORNOSTI IMOVINE</t>
  </si>
  <si>
    <t>Šifra i naziv EU skupine</t>
  </si>
  <si>
    <t>OSIGURANJE MOTORNIH VOZILA</t>
  </si>
  <si>
    <t>1.6 HDI</t>
  </si>
  <si>
    <t>2010.</t>
  </si>
  <si>
    <t>VR7EFYHYCKJ865249</t>
  </si>
  <si>
    <t>2019.</t>
  </si>
  <si>
    <t>17.12.</t>
  </si>
  <si>
    <t>teretno N1</t>
  </si>
  <si>
    <t>NDM</t>
  </si>
  <si>
    <t>75 kW</t>
  </si>
  <si>
    <t>2014.</t>
  </si>
  <si>
    <t>2015.</t>
  </si>
  <si>
    <t>2013.</t>
  </si>
  <si>
    <t>2007.</t>
  </si>
  <si>
    <t>2008.</t>
  </si>
  <si>
    <t>54 kW</t>
  </si>
  <si>
    <t>73 kW</t>
  </si>
  <si>
    <t>55 kW</t>
  </si>
  <si>
    <t>66 kW</t>
  </si>
  <si>
    <t>75kW</t>
  </si>
  <si>
    <t>ZG 6909-GJ</t>
  </si>
  <si>
    <t>ZG 1566-EZ</t>
  </si>
  <si>
    <t>ZG 7259-GL</t>
  </si>
  <si>
    <t>ZG 6862-HN</t>
  </si>
  <si>
    <t>Laboratorijski tehničari</t>
  </si>
  <si>
    <t>UKUPNO</t>
  </si>
  <si>
    <t>15+16</t>
  </si>
  <si>
    <t>2016.</t>
  </si>
  <si>
    <t>2018.</t>
  </si>
  <si>
    <t>ZG 6507-IN</t>
  </si>
  <si>
    <t>2021.</t>
  </si>
  <si>
    <t>22.02.</t>
  </si>
  <si>
    <t>VR7EFYHT2MJ926828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</si>
  <si>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</si>
  <si>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</si>
  <si>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</si>
  <si>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</si>
  <si>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</si>
  <si>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</si>
  <si>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</si>
  <si>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</si>
  <si>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</si>
  <si>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</si>
  <si>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1.6i</t>
  </si>
  <si>
    <t>1.4i</t>
  </si>
  <si>
    <t>1.2i</t>
  </si>
  <si>
    <t>FEEL BLUE 1.6 HDI</t>
  </si>
  <si>
    <t>BUSINESS M LIVE PACK 1.5 BHDI</t>
  </si>
  <si>
    <t>BUSINESS XL LIVE PACK 1.5 BHDI</t>
  </si>
  <si>
    <t>BUSSINEESS M LIVE PACK 1.5 BHDI</t>
  </si>
  <si>
    <t>7.1. PREDMET OSIGURANJA: AUGUSTA ŠENOE 30/VUGROVEC - Građevinski objekt masivne građe, ukupne površine 70,70 m2.  Godina izgradnje: 1970.</t>
  </si>
  <si>
    <t>SVEUKUPNO PODRUČJE PEŠĆENICA (ST. 1. - 9.):</t>
  </si>
  <si>
    <t>PODRUČJE PEŠĆENICA, MJESTA PREMA OPISU</t>
  </si>
  <si>
    <t>OSIGURANJE IMOVINE PODRUČJE PEŠĆENICA</t>
  </si>
  <si>
    <t>8.1. PREDMET OSIGURANJA: TRG ANTUNA MIHANOVIĆA 3/DUBEC - Građevinski objekt masivne građe, ukupne površine 284 m2.  Godina izgradnje: 1997.</t>
  </si>
  <si>
    <t>4.1. PREDMET OSIGURANJA: REBAR 33/KOZJAK- Građevinski objekt masivne građe, ukupne površine 718 m2.  Godina izgradnje: 1979.</t>
  </si>
  <si>
    <t>5.1. PREDMET OSIGURANJA: KOSA 1 - Građevinski objekt masivne građe, ukupne površine791 m2.  Godina izgradnje: 1982.</t>
  </si>
  <si>
    <t>7.1. PREDMET OSIGURANJA: VINEC 1 - Građevinski objekt masivne građe, ukupne površine 393 m2.  Godina izgradnje: 1982.</t>
  </si>
  <si>
    <t>2. A</t>
  </si>
  <si>
    <t>3. A</t>
  </si>
  <si>
    <t>2020.</t>
  </si>
  <si>
    <t>Premija osiguranja (EUR)</t>
  </si>
  <si>
    <t>Svota osiguranja (EUR)</t>
  </si>
  <si>
    <t>2022.</t>
  </si>
  <si>
    <t>14.</t>
  </si>
  <si>
    <t>15.</t>
  </si>
  <si>
    <t>16.</t>
  </si>
  <si>
    <t>61 kW</t>
  </si>
  <si>
    <t>ZG 4075-IV</t>
  </si>
  <si>
    <t>ZG 7683-JC</t>
  </si>
  <si>
    <t>ZG 7643-JC</t>
  </si>
  <si>
    <t>VF7SXHMRVNT623837</t>
  </si>
  <si>
    <t>29.09.</t>
  </si>
  <si>
    <t>VF7SXHMRVNT680512</t>
  </si>
  <si>
    <t>15.02.</t>
  </si>
  <si>
    <t>VF7SXHMRVNT680509</t>
  </si>
  <si>
    <t>Premija auto nezgode</t>
  </si>
  <si>
    <t>Vrijednost je iskazana u eurima.</t>
  </si>
  <si>
    <t>9.1. PREDMET OSIGURANJA: ŽITNJAK 59 - Građevinski objekt masivne građe, ukupne površine 470 m2.  Godina izgradnje: 2020.</t>
  </si>
  <si>
    <t>UKUPNO OSIGURANJE OD ODGOVORNOSTI:</t>
  </si>
  <si>
    <t>za vozila - plaćanje odjednom</t>
  </si>
  <si>
    <t>Osigurane svote za osiguranje vozača i putnika u vozilu iznose:   smrt uslijed nezgode 5.308,91 €</t>
  </si>
  <si>
    <t>trajni invaliditet 10.617,82 €</t>
  </si>
  <si>
    <t>UKUPAN PRIHOD U 2023.:</t>
  </si>
  <si>
    <t>Svota osiguranja po štetnom događaju</t>
  </si>
  <si>
    <t>Agregatni limit</t>
  </si>
  <si>
    <t>17.</t>
  </si>
  <si>
    <t>18.</t>
  </si>
  <si>
    <t>VF7SXHMRVPT705541</t>
  </si>
  <si>
    <t>VF7SXHMRVRT001437</t>
  </si>
  <si>
    <t>ZG 4128-JR</t>
  </si>
  <si>
    <t>ZG 6140-JR</t>
  </si>
  <si>
    <t>26.02.</t>
  </si>
  <si>
    <t>YOU! PureTech 83 S&amp;S BVM</t>
  </si>
  <si>
    <t>2023.</t>
  </si>
  <si>
    <t>1.2. PREDMET OSIGURANJA: Medicinska oprema, prema poslovnim knjigama (iskazana nabavna vrijednost na 31.12.2023.)</t>
  </si>
  <si>
    <t>2.2. PREDMET OSIGURANJA: Medicinska oprema, prema poslovnim knjigama (iskazana nabavna vrijednost na 31.12.2023.)</t>
  </si>
  <si>
    <t>3.2. PREDMET OSIGURANJA: Medicinska oprema, prema poslovnim knjigama (iskazana nabavna vrijednost na 31.12.2023.)</t>
  </si>
  <si>
    <t>4.2. PREDMET OSIGURANJA: Medicinska oprema, prema poslovnim knjigama (iskazana nabavna vrijednost na 31.12.2023.)</t>
  </si>
  <si>
    <t>5.2. PREDMET OSIGURANJA: Medicinska oprema, prema poslovnim knjigama (iskazana nabavna vrijednost na 31.12.2023.)</t>
  </si>
  <si>
    <t>6.2. PREDMET OSIGURANJA: Medicinska oprema, prema poslovnim knjigama (iskazana nabavna vrijednost na 31.12.2023.)</t>
  </si>
  <si>
    <t>7.2. PREDMET OSIGURANJA: Medicinska oprema, prema poslovnim knjigama (iskazana nabavna vrijednost na 31.12.2023.)</t>
  </si>
  <si>
    <t>8.2. PREDMET OSIGURANJA: Medicinska oprema, prema poslovnim knjigama (iskazana nabavna vrijednost na 31.12.2023.)</t>
  </si>
  <si>
    <t>9.2. PREDMET OSIGURANJA: Medicinska oprema, prema poslovnim knjigama (iskazana nabavna vrijednost na 31.12.2023.)</t>
  </si>
  <si>
    <t>Novonabavna vrijednost (EUR)</t>
  </si>
  <si>
    <t>Godišnja premija s 10% poreza (EUR)</t>
  </si>
  <si>
    <t>Ukupna premija  (EUR)</t>
  </si>
  <si>
    <t>9.1. PREDMET OSIGURANJA: LADISLAVA ŠABANA 18-22/JELKOVEC - Građevinski objekt masivne građe, ukupne površine 525,47 m2.  Godina izgradnje: 2012.</t>
  </si>
  <si>
    <t>1.2. PREDMET OSIGURANJA: NINSKA 10 - Medicinska oprema, prema poslovnim knjigama (iskazana nabavna vrijednost na 31.12.2023.)</t>
  </si>
  <si>
    <t xml:space="preserve">1.3. PREDMET OSIGURANJA: NINSKA 10 - Zalihe robe (lijekovi) u ljekarni koja se nalazi u prizemlju zgarde, prema poslovnim knjigama </t>
  </si>
  <si>
    <t>1.4. PREDMET OSIGURANJA: NINSKA 16 - Medicinska oprema, prema poslovnim knjigama (iskazana nabavna vrijednost na 31.12.2023.)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</si>
</sst>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n&quot;_-;\-* #,##0.00\ &quot;kn&quot;_-;_-* &quot;-&quot;??\ &quot;kn&quot;_-;_-@_-"/>
    <numFmt numFmtId="164" formatCode="#,##0.00\ &quot;kn&quot;"/>
    <numFmt numFmtId="165" formatCode="_-* #,##0.00\ [$kn-41A]_-;\-* #,##0.00\ [$kn-41A]_-;_-* &quot;-&quot;??\ [$kn-41A]_-;_-@_-"/>
    <numFmt numFmtId="166" formatCode="#,##0_ ;\-#,##0\ "/>
    <numFmt numFmtId="167" formatCode="0.000"/>
    <numFmt numFmtId="168" formatCode="#,##0.00\ [$€-1]"/>
    <numFmt numFmtId="169" formatCode="_-* #,##0.00\ [$€-1]_-;\-* #,##0.00\ [$€-1]_-;_-* &quot;-&quot;??\ [$€-1]_-;_-@_-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11"/>
      <color theme="1"/>
      <name val="Cambria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color theme="1"/>
      <name val="Cambria"/>
      <family val="1"/>
      <charset val="238"/>
    </font>
    <font>
      <b/>
      <i/>
      <sz val="10"/>
      <color theme="1"/>
      <name val="Cambria"/>
      <family val="1"/>
      <charset val="238"/>
    </font>
    <font>
      <b/>
      <i/>
      <sz val="10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sz val="10"/>
      <color theme="1"/>
      <name val="Book Antiqua"/>
      <family val="2"/>
      <charset val="238"/>
    </font>
    <font>
      <b/>
      <sz val="12"/>
      <color theme="1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</font>
    <font>
      <b/>
      <sz val="11"/>
      <name val="Calibri"/>
      <family val="2"/>
      <charset val="238"/>
      <scheme val="minor"/>
    </font>
    <font>
      <b/>
      <sz val="12"/>
      <color indexed="63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theme="0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rgb="FFF0F4FA"/>
        <bgColor rgb="FFF0F4FA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0F4FA"/>
      </patternFill>
    </fill>
    <fill>
      <patternFill patternType="solid">
        <fgColor theme="3" tint="-0.249977111117893"/>
        <bgColor indexed="64"/>
      </patternFill>
    </fill>
  </fills>
  <borders count="20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/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indexed="64"/>
      </top>
      <bottom style="hair">
        <color auto="1"/>
      </bottom>
      <diagonal/>
    </border>
    <border>
      <left style="double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medium">
        <color rgb="FF000000"/>
      </top>
      <bottom style="thin">
        <color rgb="FF979991"/>
      </bottom>
      <diagonal/>
    </border>
    <border>
      <left style="thin">
        <color rgb="FF979991"/>
      </left>
      <right style="medium">
        <color rgb="FF000000"/>
      </right>
      <top style="medium">
        <color rgb="FF000000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medium">
        <color rgb="FF000000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medium">
        <color rgb="FF000000"/>
      </bottom>
      <diagonal/>
    </border>
    <border>
      <left style="thin">
        <color rgb="FF979991"/>
      </left>
      <right style="medium">
        <color rgb="FF000000"/>
      </right>
      <top style="thin">
        <color rgb="FF979991"/>
      </top>
      <bottom style="medium">
        <color rgb="FF000000"/>
      </bottom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79991"/>
      </left>
      <right style="medium">
        <color rgb="FF000000"/>
      </right>
      <top/>
      <bottom style="thin">
        <color rgb="FF979991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64"/>
      </right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auto="1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double">
        <color indexed="64"/>
      </right>
      <top style="dashed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indexed="64"/>
      </left>
      <right/>
      <top style="thin">
        <color indexed="64"/>
      </top>
      <bottom style="double">
        <color auto="1"/>
      </bottom>
      <diagonal/>
    </border>
    <border>
      <left/>
      <right style="hair">
        <color auto="1"/>
      </right>
      <top style="thin">
        <color indexed="64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rgb="FF979991"/>
      </left>
      <right style="medium">
        <color rgb="FF000000"/>
      </right>
      <top style="thin">
        <color rgb="FF979991"/>
      </top>
      <bottom/>
      <diagonal/>
    </border>
    <border>
      <left style="medium">
        <color auto="1"/>
      </left>
      <right/>
      <top style="medium">
        <color auto="1"/>
      </top>
      <bottom style="medium">
        <color rgb="FF000000"/>
      </bottom>
      <diagonal/>
    </border>
    <border>
      <left style="thin">
        <color rgb="FF979991"/>
      </left>
      <right/>
      <top style="medium">
        <color auto="1"/>
      </top>
      <bottom style="medium">
        <color rgb="FF000000"/>
      </bottom>
      <diagonal/>
    </border>
    <border>
      <left style="thin">
        <color rgb="FF979991"/>
      </left>
      <right style="medium">
        <color auto="1"/>
      </right>
      <top style="medium">
        <color auto="1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979991"/>
      </right>
      <top style="medium">
        <color rgb="FF000000"/>
      </top>
      <bottom/>
      <diagonal/>
    </border>
    <border>
      <left style="medium">
        <color rgb="FF000000"/>
      </left>
      <right style="thin">
        <color rgb="FF979991"/>
      </right>
      <top/>
      <bottom/>
      <diagonal/>
    </border>
    <border>
      <left style="medium">
        <color rgb="FF000000"/>
      </left>
      <right style="thin">
        <color rgb="FF979991"/>
      </right>
      <top/>
      <bottom style="medium">
        <color rgb="FF000000"/>
      </bottom>
      <diagonal/>
    </border>
    <border>
      <left style="medium">
        <color rgb="FF000000"/>
      </left>
      <right style="thin">
        <color rgb="FF97999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979991"/>
      </right>
      <top style="thin">
        <color indexed="64"/>
      </top>
      <bottom/>
      <diagonal/>
    </border>
    <border>
      <left style="thin">
        <color rgb="FF979991"/>
      </left>
      <right/>
      <top style="thin">
        <color indexed="64"/>
      </top>
      <bottom style="thin">
        <color rgb="FF979991"/>
      </bottom>
      <diagonal/>
    </border>
    <border>
      <left style="thin">
        <color rgb="FF979991"/>
      </left>
      <right style="medium">
        <color rgb="FF000000"/>
      </right>
      <top style="thin">
        <color indexed="64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 style="medium">
        <color indexed="64"/>
      </bottom>
      <diagonal/>
    </border>
    <border>
      <left style="thin">
        <color rgb="FF979991"/>
      </left>
      <right style="medium">
        <color rgb="FF000000"/>
      </right>
      <top style="thin">
        <color rgb="FF979991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double">
        <color indexed="8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indexed="8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indexed="8"/>
      </top>
      <bottom style="hair">
        <color auto="1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">
    <xf numFmtId="0" fontId="0" fillId="0" borderId="0"/>
    <xf numFmtId="0" fontId="9" fillId="0" borderId="0"/>
    <xf numFmtId="0" fontId="12" fillId="0" borderId="0"/>
    <xf numFmtId="0" fontId="3" fillId="5" borderId="0" applyNumberFormat="0" applyBorder="0" applyAlignment="0" applyProtection="0"/>
    <xf numFmtId="0" fontId="13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9" fontId="13" fillId="0" borderId="0" applyFont="0" applyFill="0" applyBorder="0" applyAlignment="0" applyProtection="0"/>
    <xf numFmtId="0" fontId="32" fillId="0" borderId="0"/>
    <xf numFmtId="44" fontId="13" fillId="0" borderId="0" applyFont="0" applyFill="0" applyBorder="0" applyAlignment="0" applyProtection="0"/>
  </cellStyleXfs>
  <cellXfs count="472">
    <xf numFmtId="0" fontId="0" fillId="0" borderId="0" xfId="0"/>
    <xf numFmtId="0" fontId="1" fillId="0" borderId="0" xfId="0" applyFont="1"/>
    <xf numFmtId="0" fontId="5" fillId="0" borderId="0" xfId="0" applyFont="1"/>
    <xf numFmtId="0" fontId="2" fillId="0" borderId="0" xfId="0" applyFont="1" applyAlignment="1">
      <alignment horizontal="left" vertical="top"/>
    </xf>
    <xf numFmtId="0" fontId="6" fillId="0" borderId="0" xfId="0" applyFont="1"/>
    <xf numFmtId="0" fontId="2" fillId="0" borderId="0" xfId="0" applyFont="1" applyAlignment="1">
      <alignment horizontal="center"/>
    </xf>
    <xf numFmtId="0" fontId="13" fillId="0" borderId="7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3" fillId="3" borderId="0" xfId="4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9" fillId="3" borderId="36" xfId="4" applyFont="1" applyFill="1" applyBorder="1" applyAlignment="1">
      <alignment horizontal="center" vertical="center"/>
    </xf>
    <xf numFmtId="0" fontId="29" fillId="3" borderId="36" xfId="4" applyFont="1" applyFill="1" applyBorder="1" applyAlignment="1">
      <alignment horizontal="left" vertical="center"/>
    </xf>
    <xf numFmtId="0" fontId="29" fillId="3" borderId="0" xfId="4" applyFont="1" applyFill="1" applyAlignment="1">
      <alignment horizontal="center" vertical="center"/>
    </xf>
    <xf numFmtId="0" fontId="29" fillId="3" borderId="0" xfId="4" applyFont="1" applyFill="1" applyAlignment="1">
      <alignment horizontal="left" vertical="center"/>
    </xf>
    <xf numFmtId="0" fontId="29" fillId="3" borderId="39" xfId="4" applyFont="1" applyFill="1" applyBorder="1" applyAlignment="1">
      <alignment horizontal="center" vertical="center"/>
    </xf>
    <xf numFmtId="0" fontId="29" fillId="3" borderId="39" xfId="4" applyFont="1" applyFill="1" applyBorder="1" applyAlignment="1">
      <alignment horizontal="left" vertical="center"/>
    </xf>
    <xf numFmtId="0" fontId="29" fillId="3" borderId="9" xfId="4" applyFont="1" applyFill="1" applyBorder="1" applyAlignment="1">
      <alignment horizontal="center" vertical="center"/>
    </xf>
    <xf numFmtId="0" fontId="29" fillId="3" borderId="9" xfId="4" applyFont="1" applyFill="1" applyBorder="1" applyAlignment="1">
      <alignment horizontal="left" vertical="center"/>
    </xf>
    <xf numFmtId="0" fontId="23" fillId="3" borderId="93" xfId="4" applyFont="1" applyFill="1" applyBorder="1" applyAlignment="1">
      <alignment horizontal="center" vertical="center"/>
    </xf>
    <xf numFmtId="0" fontId="23" fillId="3" borderId="93" xfId="4" applyFont="1" applyFill="1" applyBorder="1" applyAlignment="1">
      <alignment horizontal="left" vertical="center"/>
    </xf>
    <xf numFmtId="0" fontId="23" fillId="3" borderId="36" xfId="4" applyFont="1" applyFill="1" applyBorder="1" applyAlignment="1">
      <alignment horizontal="center" vertical="center"/>
    </xf>
    <xf numFmtId="0" fontId="23" fillId="3" borderId="36" xfId="4" applyFont="1" applyFill="1" applyBorder="1" applyAlignment="1">
      <alignment horizontal="left" vertical="center"/>
    </xf>
    <xf numFmtId="164" fontId="3" fillId="0" borderId="0" xfId="3" applyNumberFormat="1" applyFill="1" applyBorder="1" applyAlignment="1">
      <alignment horizontal="center" vertical="center"/>
    </xf>
    <xf numFmtId="0" fontId="14" fillId="0" borderId="0" xfId="2" applyFont="1" applyAlignment="1">
      <alignment horizontal="center" vertical="center"/>
    </xf>
    <xf numFmtId="0" fontId="3" fillId="0" borderId="0" xfId="3" applyFill="1" applyBorder="1" applyAlignment="1"/>
    <xf numFmtId="0" fontId="19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7" fillId="0" borderId="0" xfId="3" applyFont="1" applyFill="1" applyBorder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164" fontId="23" fillId="0" borderId="0" xfId="0" applyNumberFormat="1" applyFont="1" applyAlignment="1">
      <alignment horizontal="center" vertical="center"/>
    </xf>
    <xf numFmtId="0" fontId="32" fillId="0" borderId="0" xfId="10"/>
    <xf numFmtId="0" fontId="4" fillId="0" borderId="0" xfId="0" applyFont="1"/>
    <xf numFmtId="0" fontId="2" fillId="0" borderId="0" xfId="0" applyFont="1"/>
    <xf numFmtId="0" fontId="7" fillId="0" borderId="0" xfId="0" applyFont="1"/>
    <xf numFmtId="0" fontId="8" fillId="0" borderId="0" xfId="0" applyFont="1" applyAlignment="1">
      <alignment horizontal="right" vertical="center"/>
    </xf>
    <xf numFmtId="164" fontId="10" fillId="3" borderId="0" xfId="0" applyNumberFormat="1" applyFont="1" applyFill="1" applyAlignment="1">
      <alignment horizontal="right" vertical="center"/>
    </xf>
    <xf numFmtId="0" fontId="11" fillId="0" borderId="0" xfId="0" applyFont="1"/>
    <xf numFmtId="0" fontId="13" fillId="0" borderId="0" xfId="0" applyFont="1" applyAlignment="1">
      <alignment horizontal="left" vertical="top"/>
    </xf>
    <xf numFmtId="0" fontId="16" fillId="0" borderId="0" xfId="0" applyFont="1"/>
    <xf numFmtId="0" fontId="20" fillId="2" borderId="73" xfId="1" applyFont="1" applyFill="1" applyBorder="1" applyAlignment="1">
      <alignment horizontal="center" vertical="center" wrapText="1"/>
    </xf>
    <xf numFmtId="0" fontId="20" fillId="2" borderId="74" xfId="1" applyFont="1" applyFill="1" applyBorder="1" applyAlignment="1">
      <alignment horizontal="center" vertical="center" wrapText="1"/>
    </xf>
    <xf numFmtId="0" fontId="20" fillId="2" borderId="75" xfId="1" applyFont="1" applyFill="1" applyBorder="1" applyAlignment="1">
      <alignment horizontal="center" vertical="center" wrapText="1"/>
    </xf>
    <xf numFmtId="0" fontId="20" fillId="2" borderId="79" xfId="1" applyFont="1" applyFill="1" applyBorder="1" applyAlignment="1">
      <alignment horizontal="center" vertical="center" wrapText="1"/>
    </xf>
    <xf numFmtId="0" fontId="21" fillId="3" borderId="76" xfId="1" applyFont="1" applyFill="1" applyBorder="1" applyAlignment="1">
      <alignment horizontal="center" vertical="center" wrapText="1"/>
    </xf>
    <xf numFmtId="0" fontId="21" fillId="3" borderId="77" xfId="1" applyFont="1" applyFill="1" applyBorder="1" applyAlignment="1">
      <alignment horizontal="center" vertical="center" wrapText="1"/>
    </xf>
    <xf numFmtId="0" fontId="21" fillId="3" borderId="78" xfId="1" applyFont="1" applyFill="1" applyBorder="1" applyAlignment="1">
      <alignment horizontal="center" vertical="center" wrapText="1"/>
    </xf>
    <xf numFmtId="0" fontId="21" fillId="3" borderId="80" xfId="1" applyFont="1" applyFill="1" applyBorder="1" applyAlignment="1">
      <alignment horizontal="center" vertical="center" wrapText="1"/>
    </xf>
    <xf numFmtId="0" fontId="22" fillId="0" borderId="61" xfId="1" applyFont="1" applyBorder="1" applyAlignment="1">
      <alignment horizontal="center" vertical="center"/>
    </xf>
    <xf numFmtId="0" fontId="24" fillId="4" borderId="60" xfId="1" applyFont="1" applyFill="1" applyBorder="1" applyAlignment="1">
      <alignment horizontal="center" vertical="center"/>
    </xf>
    <xf numFmtId="0" fontId="24" fillId="4" borderId="60" xfId="1" applyFont="1" applyFill="1" applyBorder="1" applyAlignment="1">
      <alignment horizontal="center" vertical="center" wrapText="1"/>
    </xf>
    <xf numFmtId="0" fontId="24" fillId="0" borderId="60" xfId="1" applyFont="1" applyBorder="1" applyAlignment="1">
      <alignment horizontal="center" vertical="center"/>
    </xf>
    <xf numFmtId="49" fontId="24" fillId="0" borderId="60" xfId="1" applyNumberFormat="1" applyFont="1" applyBorder="1" applyAlignment="1">
      <alignment horizontal="center" vertical="center"/>
    </xf>
    <xf numFmtId="14" fontId="24" fillId="0" borderId="60" xfId="1" applyNumberFormat="1" applyFont="1" applyBorder="1" applyAlignment="1">
      <alignment horizontal="center" vertical="center"/>
    </xf>
    <xf numFmtId="9" fontId="24" fillId="0" borderId="62" xfId="0" applyNumberFormat="1" applyFont="1" applyBorder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7" fillId="3" borderId="0" xfId="0" applyFont="1" applyFill="1"/>
    <xf numFmtId="0" fontId="13" fillId="0" borderId="0" xfId="0" applyFont="1" applyAlignment="1">
      <alignment horizontal="center" vertical="center" wrapText="1"/>
    </xf>
    <xf numFmtId="4" fontId="1" fillId="0" borderId="0" xfId="0" applyNumberFormat="1" applyFont="1"/>
    <xf numFmtId="4" fontId="13" fillId="0" borderId="0" xfId="0" applyNumberFormat="1" applyFont="1"/>
    <xf numFmtId="4" fontId="15" fillId="0" borderId="0" xfId="0" applyNumberFormat="1" applyFont="1"/>
    <xf numFmtId="4" fontId="13" fillId="0" borderId="0" xfId="0" applyNumberFormat="1" applyFont="1" applyAlignment="1">
      <alignment horizontal="left" vertical="top"/>
    </xf>
    <xf numFmtId="4" fontId="28" fillId="0" borderId="0" xfId="0" applyNumberFormat="1" applyFont="1"/>
    <xf numFmtId="167" fontId="1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4" fontId="24" fillId="0" borderId="63" xfId="0" applyNumberFormat="1" applyFont="1" applyBorder="1" applyAlignment="1">
      <alignment horizontal="center" vertical="center"/>
    </xf>
    <xf numFmtId="4" fontId="24" fillId="0" borderId="64" xfId="0" applyNumberFormat="1" applyFont="1" applyBorder="1" applyAlignment="1">
      <alignment horizontal="center" vertical="center"/>
    </xf>
    <xf numFmtId="4" fontId="24" fillId="0" borderId="117" xfId="0" applyNumberFormat="1" applyFont="1" applyBorder="1" applyAlignment="1">
      <alignment horizontal="center" vertical="center"/>
    </xf>
    <xf numFmtId="4" fontId="24" fillId="0" borderId="118" xfId="0" applyNumberFormat="1" applyFont="1" applyBorder="1" applyAlignment="1">
      <alignment horizontal="center" vertical="center"/>
    </xf>
    <xf numFmtId="4" fontId="24" fillId="3" borderId="63" xfId="0" applyNumberFormat="1" applyFont="1" applyFill="1" applyBorder="1" applyAlignment="1">
      <alignment horizontal="center" vertical="center"/>
    </xf>
    <xf numFmtId="4" fontId="24" fillId="3" borderId="64" xfId="0" applyNumberFormat="1" applyFont="1" applyFill="1" applyBorder="1" applyAlignment="1">
      <alignment horizontal="center" vertical="center"/>
    </xf>
    <xf numFmtId="4" fontId="24" fillId="0" borderId="121" xfId="0" applyNumberFormat="1" applyFont="1" applyBorder="1" applyAlignment="1">
      <alignment horizontal="center" vertical="center"/>
    </xf>
    <xf numFmtId="4" fontId="24" fillId="0" borderId="120" xfId="0" applyNumberFormat="1" applyFont="1" applyBorder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84" xfId="0" applyFont="1" applyBorder="1" applyAlignment="1">
      <alignment vertical="center"/>
    </xf>
    <xf numFmtId="0" fontId="13" fillId="0" borderId="85" xfId="0" applyFont="1" applyBorder="1" applyAlignment="1">
      <alignment vertical="center"/>
    </xf>
    <xf numFmtId="0" fontId="23" fillId="6" borderId="36" xfId="4" applyFont="1" applyFill="1" applyBorder="1" applyAlignment="1">
      <alignment horizontal="center" vertical="center"/>
    </xf>
    <xf numFmtId="0" fontId="34" fillId="0" borderId="36" xfId="4" applyFont="1" applyBorder="1" applyAlignment="1">
      <alignment horizontal="center" vertical="center"/>
    </xf>
    <xf numFmtId="0" fontId="35" fillId="0" borderId="0" xfId="4" applyFont="1" applyAlignment="1">
      <alignment horizontal="left" vertical="center" wrapText="1"/>
    </xf>
    <xf numFmtId="165" fontId="23" fillId="0" borderId="0" xfId="4" applyNumberFormat="1" applyFont="1" applyAlignment="1">
      <alignment horizontal="center" vertical="center"/>
    </xf>
    <xf numFmtId="166" fontId="23" fillId="6" borderId="36" xfId="4" applyNumberFormat="1" applyFont="1" applyFill="1" applyBorder="1" applyAlignment="1">
      <alignment horizontal="center" vertical="center"/>
    </xf>
    <xf numFmtId="0" fontId="13" fillId="0" borderId="7" xfId="0" applyFont="1" applyBorder="1" applyAlignment="1">
      <alignment vertical="center"/>
    </xf>
    <xf numFmtId="0" fontId="13" fillId="0" borderId="68" xfId="0" applyFont="1" applyBorder="1" applyAlignment="1">
      <alignment vertical="top"/>
    </xf>
    <xf numFmtId="0" fontId="13" fillId="0" borderId="68" xfId="0" applyFont="1" applyBorder="1"/>
    <xf numFmtId="0" fontId="13" fillId="0" borderId="0" xfId="0" applyFont="1" applyAlignment="1">
      <alignment horizontal="left" vertical="center"/>
    </xf>
    <xf numFmtId="0" fontId="20" fillId="2" borderId="133" xfId="1" applyFont="1" applyFill="1" applyBorder="1" applyAlignment="1">
      <alignment horizontal="center" vertical="center" wrapText="1"/>
    </xf>
    <xf numFmtId="0" fontId="20" fillId="2" borderId="134" xfId="1" applyFont="1" applyFill="1" applyBorder="1" applyAlignment="1">
      <alignment horizontal="center" vertical="center" wrapText="1"/>
    </xf>
    <xf numFmtId="0" fontId="20" fillId="2" borderId="135" xfId="1" applyFont="1" applyFill="1" applyBorder="1" applyAlignment="1">
      <alignment horizontal="center" vertical="center" wrapText="1"/>
    </xf>
    <xf numFmtId="0" fontId="20" fillId="2" borderId="136" xfId="1" applyFont="1" applyFill="1" applyBorder="1" applyAlignment="1">
      <alignment horizontal="center" vertical="center" wrapText="1"/>
    </xf>
    <xf numFmtId="0" fontId="13" fillId="3" borderId="148" xfId="4" applyFill="1" applyBorder="1" applyAlignment="1">
      <alignment horizontal="center" vertical="center"/>
    </xf>
    <xf numFmtId="0" fontId="23" fillId="3" borderId="148" xfId="4" applyFont="1" applyFill="1" applyBorder="1" applyAlignment="1">
      <alignment horizontal="center" vertical="center"/>
    </xf>
    <xf numFmtId="0" fontId="23" fillId="3" borderId="148" xfId="4" applyFont="1" applyFill="1" applyBorder="1" applyAlignment="1">
      <alignment horizontal="left" vertical="center"/>
    </xf>
    <xf numFmtId="0" fontId="28" fillId="10" borderId="99" xfId="0" applyFont="1" applyFill="1" applyBorder="1" applyAlignment="1">
      <alignment horizontal="center" vertical="center"/>
    </xf>
    <xf numFmtId="0" fontId="15" fillId="10" borderId="159" xfId="0" applyFont="1" applyFill="1" applyBorder="1" applyAlignment="1">
      <alignment horizontal="center" vertical="center"/>
    </xf>
    <xf numFmtId="0" fontId="28" fillId="0" borderId="0" xfId="0" applyFont="1" applyAlignment="1">
      <alignment horizontal="left" vertical="top"/>
    </xf>
    <xf numFmtId="0" fontId="28" fillId="0" borderId="0" xfId="0" applyFont="1"/>
    <xf numFmtId="0" fontId="38" fillId="7" borderId="109" xfId="10" applyFont="1" applyFill="1" applyBorder="1" applyAlignment="1">
      <alignment horizontal="left" vertical="center" wrapText="1"/>
    </xf>
    <xf numFmtId="4" fontId="38" fillId="8" borderId="109" xfId="10" applyNumberFormat="1" applyFont="1" applyFill="1" applyBorder="1" applyAlignment="1">
      <alignment horizontal="center" vertical="center" wrapText="1"/>
    </xf>
    <xf numFmtId="4" fontId="38" fillId="8" borderId="110" xfId="10" applyNumberFormat="1" applyFont="1" applyFill="1" applyBorder="1" applyAlignment="1">
      <alignment horizontal="center" vertical="center" wrapText="1"/>
    </xf>
    <xf numFmtId="0" fontId="38" fillId="7" borderId="111" xfId="10" applyFont="1" applyFill="1" applyBorder="1" applyAlignment="1">
      <alignment horizontal="left" vertical="center" wrapText="1"/>
    </xf>
    <xf numFmtId="4" fontId="38" fillId="8" borderId="111" xfId="10" applyNumberFormat="1" applyFont="1" applyFill="1" applyBorder="1" applyAlignment="1">
      <alignment horizontal="center" vertical="center" wrapText="1"/>
    </xf>
    <xf numFmtId="4" fontId="38" fillId="8" borderId="112" xfId="10" applyNumberFormat="1" applyFont="1" applyFill="1" applyBorder="1" applyAlignment="1">
      <alignment horizontal="center" vertical="center" wrapText="1"/>
    </xf>
    <xf numFmtId="0" fontId="38" fillId="7" borderId="113" xfId="10" applyFont="1" applyFill="1" applyBorder="1" applyAlignment="1">
      <alignment horizontal="left" vertical="center" wrapText="1"/>
    </xf>
    <xf numFmtId="4" fontId="38" fillId="8" borderId="113" xfId="10" applyNumberFormat="1" applyFont="1" applyFill="1" applyBorder="1" applyAlignment="1">
      <alignment horizontal="center" vertical="center" wrapText="1"/>
    </xf>
    <xf numFmtId="4" fontId="38" fillId="8" borderId="114" xfId="10" applyNumberFormat="1" applyFont="1" applyFill="1" applyBorder="1" applyAlignment="1">
      <alignment horizontal="center" vertical="center" wrapText="1"/>
    </xf>
    <xf numFmtId="4" fontId="38" fillId="8" borderId="115" xfId="10" applyNumberFormat="1" applyFont="1" applyFill="1" applyBorder="1" applyAlignment="1">
      <alignment horizontal="center" vertical="center" wrapText="1"/>
    </xf>
    <xf numFmtId="4" fontId="38" fillId="8" borderId="116" xfId="10" applyNumberFormat="1" applyFont="1" applyFill="1" applyBorder="1" applyAlignment="1">
      <alignment horizontal="center" vertical="center" wrapText="1"/>
    </xf>
    <xf numFmtId="0" fontId="38" fillId="7" borderId="108" xfId="10" applyFont="1" applyFill="1" applyBorder="1" applyAlignment="1">
      <alignment horizontal="left" vertical="center" wrapText="1"/>
    </xf>
    <xf numFmtId="4" fontId="38" fillId="8" borderId="108" xfId="10" applyNumberFormat="1" applyFont="1" applyFill="1" applyBorder="1" applyAlignment="1">
      <alignment horizontal="center" vertical="center" wrapText="1"/>
    </xf>
    <xf numFmtId="4" fontId="38" fillId="8" borderId="137" xfId="10" applyNumberFormat="1" applyFont="1" applyFill="1" applyBorder="1" applyAlignment="1">
      <alignment horizontal="center" vertical="center" wrapText="1"/>
    </xf>
    <xf numFmtId="0" fontId="37" fillId="11" borderId="138" xfId="10" applyFont="1" applyFill="1" applyBorder="1" applyAlignment="1">
      <alignment horizontal="center" vertical="center" wrapText="1"/>
    </xf>
    <xf numFmtId="0" fontId="37" fillId="11" borderId="139" xfId="10" applyFont="1" applyFill="1" applyBorder="1" applyAlignment="1">
      <alignment horizontal="center" vertical="center" wrapText="1"/>
    </xf>
    <xf numFmtId="0" fontId="37" fillId="11" borderId="140" xfId="10" applyFont="1" applyFill="1" applyBorder="1" applyAlignment="1">
      <alignment horizontal="center" vertical="center" wrapText="1"/>
    </xf>
    <xf numFmtId="0" fontId="38" fillId="10" borderId="141" xfId="10" applyFont="1" applyFill="1" applyBorder="1" applyAlignment="1">
      <alignment vertical="center"/>
    </xf>
    <xf numFmtId="4" fontId="37" fillId="10" borderId="142" xfId="10" applyNumberFormat="1" applyFont="1" applyFill="1" applyBorder="1" applyAlignment="1">
      <alignment horizontal="center" vertical="center"/>
    </xf>
    <xf numFmtId="4" fontId="37" fillId="10" borderId="143" xfId="10" applyNumberFormat="1" applyFont="1" applyFill="1" applyBorder="1" applyAlignment="1">
      <alignment horizontal="center" vertical="center"/>
    </xf>
    <xf numFmtId="0" fontId="38" fillId="7" borderId="162" xfId="10" applyFont="1" applyFill="1" applyBorder="1" applyAlignment="1">
      <alignment horizontal="left" vertical="center" wrapText="1"/>
    </xf>
    <xf numFmtId="4" fontId="38" fillId="8" borderId="162" xfId="10" applyNumberFormat="1" applyFont="1" applyFill="1" applyBorder="1" applyAlignment="1">
      <alignment horizontal="center" vertical="center" wrapText="1"/>
    </xf>
    <xf numFmtId="4" fontId="38" fillId="8" borderId="163" xfId="10" applyNumberFormat="1" applyFont="1" applyFill="1" applyBorder="1" applyAlignment="1">
      <alignment horizontal="center" vertical="center" wrapText="1"/>
    </xf>
    <xf numFmtId="0" fontId="38" fillId="7" borderId="164" xfId="10" applyFont="1" applyFill="1" applyBorder="1" applyAlignment="1">
      <alignment horizontal="left" vertical="center" wrapText="1"/>
    </xf>
    <xf numFmtId="4" fontId="38" fillId="8" borderId="164" xfId="10" applyNumberFormat="1" applyFont="1" applyFill="1" applyBorder="1" applyAlignment="1">
      <alignment horizontal="center" vertical="center" wrapText="1"/>
    </xf>
    <xf numFmtId="4" fontId="38" fillId="8" borderId="165" xfId="10" applyNumberFormat="1" applyFont="1" applyFill="1" applyBorder="1" applyAlignment="1">
      <alignment horizontal="center" vertical="center" wrapText="1"/>
    </xf>
    <xf numFmtId="168" fontId="1" fillId="0" borderId="9" xfId="0" applyNumberFormat="1" applyFont="1" applyBorder="1" applyAlignment="1">
      <alignment wrapText="1"/>
    </xf>
    <xf numFmtId="168" fontId="13" fillId="0" borderId="51" xfId="0" applyNumberFormat="1" applyFont="1" applyBorder="1" applyAlignment="1">
      <alignment vertical="center" wrapText="1"/>
    </xf>
    <xf numFmtId="168" fontId="14" fillId="0" borderId="37" xfId="0" applyNumberFormat="1" applyFont="1" applyBorder="1" applyAlignment="1">
      <alignment horizontal="center" vertical="center" wrapText="1"/>
    </xf>
    <xf numFmtId="168" fontId="13" fillId="0" borderId="8" xfId="0" applyNumberFormat="1" applyFont="1" applyBorder="1" applyAlignment="1">
      <alignment horizontal="right" vertical="center"/>
    </xf>
    <xf numFmtId="168" fontId="13" fillId="0" borderId="0" xfId="0" applyNumberFormat="1" applyFont="1"/>
    <xf numFmtId="168" fontId="1" fillId="0" borderId="0" xfId="0" applyNumberFormat="1" applyFont="1"/>
    <xf numFmtId="168" fontId="13" fillId="3" borderId="0" xfId="4" applyNumberFormat="1" applyFill="1" applyAlignment="1">
      <alignment horizontal="center" vertical="center"/>
    </xf>
    <xf numFmtId="168" fontId="13" fillId="3" borderId="148" xfId="4" applyNumberFormat="1" applyFill="1" applyBorder="1" applyAlignment="1">
      <alignment horizontal="center" vertical="center"/>
    </xf>
    <xf numFmtId="168" fontId="29" fillId="3" borderId="36" xfId="4" applyNumberFormat="1" applyFont="1" applyFill="1" applyBorder="1" applyAlignment="1">
      <alignment horizontal="center" vertical="center"/>
    </xf>
    <xf numFmtId="168" fontId="29" fillId="3" borderId="39" xfId="4" applyNumberFormat="1" applyFont="1" applyFill="1" applyBorder="1" applyAlignment="1">
      <alignment horizontal="center" vertical="center"/>
    </xf>
    <xf numFmtId="168" fontId="29" fillId="3" borderId="0" xfId="4" applyNumberFormat="1" applyFont="1" applyFill="1" applyAlignment="1">
      <alignment horizontal="center" vertical="center"/>
    </xf>
    <xf numFmtId="168" fontId="29" fillId="3" borderId="9" xfId="4" applyNumberFormat="1" applyFont="1" applyFill="1" applyBorder="1" applyAlignment="1">
      <alignment horizontal="center" vertical="center"/>
    </xf>
    <xf numFmtId="168" fontId="23" fillId="3" borderId="93" xfId="4" applyNumberFormat="1" applyFont="1" applyFill="1" applyBorder="1" applyAlignment="1">
      <alignment horizontal="center" vertical="center"/>
    </xf>
    <xf numFmtId="168" fontId="23" fillId="3" borderId="36" xfId="4" applyNumberFormat="1" applyFont="1" applyFill="1" applyBorder="1" applyAlignment="1">
      <alignment horizontal="center" vertical="center"/>
    </xf>
    <xf numFmtId="168" fontId="23" fillId="3" borderId="148" xfId="4" applyNumberFormat="1" applyFont="1" applyFill="1" applyBorder="1" applyAlignment="1">
      <alignment horizontal="center" vertical="center"/>
    </xf>
    <xf numFmtId="168" fontId="13" fillId="0" borderId="8" xfId="0" applyNumberFormat="1" applyFont="1" applyBorder="1"/>
    <xf numFmtId="168" fontId="13" fillId="0" borderId="10" xfId="0" applyNumberFormat="1" applyFont="1" applyBorder="1"/>
    <xf numFmtId="168" fontId="28" fillId="0" borderId="8" xfId="0" applyNumberFormat="1" applyFont="1" applyBorder="1" applyAlignment="1">
      <alignment horizontal="right" vertical="center"/>
    </xf>
    <xf numFmtId="168" fontId="1" fillId="0" borderId="0" xfId="0" applyNumberFormat="1" applyFont="1" applyAlignment="1">
      <alignment horizontal="right" vertical="center"/>
    </xf>
    <xf numFmtId="4" fontId="24" fillId="0" borderId="61" xfId="0" applyNumberFormat="1" applyFont="1" applyBorder="1" applyAlignment="1">
      <alignment horizontal="center" vertical="center"/>
    </xf>
    <xf numFmtId="4" fontId="24" fillId="0" borderId="168" xfId="0" applyNumberFormat="1" applyFont="1" applyBorder="1" applyAlignment="1">
      <alignment horizontal="center" vertical="center"/>
    </xf>
    <xf numFmtId="0" fontId="24" fillId="0" borderId="169" xfId="1" applyFont="1" applyBorder="1" applyAlignment="1">
      <alignment horizontal="center" vertical="center"/>
    </xf>
    <xf numFmtId="0" fontId="25" fillId="3" borderId="65" xfId="1" applyFont="1" applyFill="1" applyBorder="1" applyAlignment="1">
      <alignment horizontal="center" vertical="center" wrapText="1"/>
    </xf>
    <xf numFmtId="168" fontId="13" fillId="0" borderId="124" xfId="0" applyNumberFormat="1" applyFont="1" applyBorder="1" applyAlignment="1">
      <alignment horizontal="center" vertical="center"/>
    </xf>
    <xf numFmtId="168" fontId="13" fillId="0" borderId="166" xfId="0" applyNumberFormat="1" applyFont="1" applyBorder="1" applyAlignment="1">
      <alignment horizontal="center" vertical="center"/>
    </xf>
    <xf numFmtId="168" fontId="13" fillId="0" borderId="125" xfId="0" applyNumberFormat="1" applyFont="1" applyBorder="1" applyAlignment="1">
      <alignment horizontal="center" vertical="center"/>
    </xf>
    <xf numFmtId="168" fontId="13" fillId="0" borderId="171" xfId="0" applyNumberFormat="1" applyFont="1" applyBorder="1" applyAlignment="1">
      <alignment horizontal="center" vertical="center"/>
    </xf>
    <xf numFmtId="168" fontId="13" fillId="0" borderId="95" xfId="0" applyNumberFormat="1" applyFont="1" applyBorder="1" applyAlignment="1">
      <alignment horizontal="center" vertical="center"/>
    </xf>
    <xf numFmtId="168" fontId="14" fillId="0" borderId="36" xfId="0" applyNumberFormat="1" applyFont="1" applyBorder="1" applyAlignment="1">
      <alignment horizontal="center" vertical="center" wrapText="1"/>
    </xf>
    <xf numFmtId="168" fontId="28" fillId="0" borderId="126" xfId="0" applyNumberFormat="1" applyFont="1" applyBorder="1" applyAlignment="1">
      <alignment horizontal="center" vertical="center"/>
    </xf>
    <xf numFmtId="168" fontId="28" fillId="0" borderId="43" xfId="0" applyNumberFormat="1" applyFont="1" applyBorder="1" applyAlignment="1">
      <alignment horizontal="center" vertical="center"/>
    </xf>
    <xf numFmtId="168" fontId="33" fillId="2" borderId="59" xfId="0" applyNumberFormat="1" applyFont="1" applyFill="1" applyBorder="1" applyAlignment="1">
      <alignment horizontal="center" vertical="center"/>
    </xf>
    <xf numFmtId="168" fontId="28" fillId="2" borderId="59" xfId="0" applyNumberFormat="1" applyFont="1" applyFill="1" applyBorder="1" applyAlignment="1">
      <alignment horizontal="center" vertical="center"/>
    </xf>
    <xf numFmtId="168" fontId="28" fillId="0" borderId="172" xfId="0" applyNumberFormat="1" applyFont="1" applyBorder="1" applyAlignment="1">
      <alignment horizontal="center" vertical="center"/>
    </xf>
    <xf numFmtId="168" fontId="13" fillId="0" borderId="8" xfId="0" applyNumberFormat="1" applyFont="1" applyBorder="1" applyAlignment="1">
      <alignment horizontal="center" vertical="center"/>
    </xf>
    <xf numFmtId="168" fontId="13" fillId="0" borderId="17" xfId="0" applyNumberFormat="1" applyFont="1" applyBorder="1" applyAlignment="1">
      <alignment horizontal="center" vertical="center"/>
    </xf>
    <xf numFmtId="168" fontId="13" fillId="0" borderId="127" xfId="0" applyNumberFormat="1" applyFont="1" applyBorder="1" applyAlignment="1">
      <alignment horizontal="center" vertical="center"/>
    </xf>
    <xf numFmtId="168" fontId="28" fillId="0" borderId="48" xfId="0" applyNumberFormat="1" applyFont="1" applyBorder="1" applyAlignment="1">
      <alignment horizontal="center" vertical="center"/>
    </xf>
    <xf numFmtId="168" fontId="28" fillId="2" borderId="48" xfId="0" applyNumberFormat="1" applyFont="1" applyFill="1" applyBorder="1" applyAlignment="1">
      <alignment horizontal="center" vertical="center"/>
    </xf>
    <xf numFmtId="168" fontId="33" fillId="0" borderId="43" xfId="0" applyNumberFormat="1" applyFont="1" applyBorder="1" applyAlignment="1">
      <alignment horizontal="center" vertical="center"/>
    </xf>
    <xf numFmtId="168" fontId="33" fillId="2" borderId="48" xfId="0" applyNumberFormat="1" applyFont="1" applyFill="1" applyBorder="1" applyAlignment="1">
      <alignment horizontal="center" vertical="center"/>
    </xf>
    <xf numFmtId="168" fontId="28" fillId="0" borderId="8" xfId="0" applyNumberFormat="1" applyFont="1" applyBorder="1" applyAlignment="1">
      <alignment horizontal="center" vertical="center"/>
    </xf>
    <xf numFmtId="0" fontId="39" fillId="10" borderId="142" xfId="1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4" fontId="25" fillId="0" borderId="65" xfId="1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 wrapText="1"/>
    </xf>
    <xf numFmtId="4" fontId="14" fillId="0" borderId="170" xfId="0" applyNumberFormat="1" applyFont="1" applyBorder="1" applyAlignment="1">
      <alignment horizontal="center" vertical="center"/>
    </xf>
    <xf numFmtId="4" fontId="13" fillId="0" borderId="170" xfId="0" applyNumberFormat="1" applyFont="1" applyBorder="1" applyAlignment="1">
      <alignment horizontal="center" vertical="center"/>
    </xf>
    <xf numFmtId="4" fontId="13" fillId="0" borderId="12" xfId="0" applyNumberFormat="1" applyFont="1" applyBorder="1" applyAlignment="1">
      <alignment horizontal="center" vertical="center"/>
    </xf>
    <xf numFmtId="4" fontId="14" fillId="0" borderId="94" xfId="0" applyNumberFormat="1" applyFont="1" applyBorder="1" applyAlignment="1">
      <alignment horizontal="center" vertical="center"/>
    </xf>
    <xf numFmtId="4" fontId="13" fillId="0" borderId="94" xfId="0" applyNumberFormat="1" applyFont="1" applyBorder="1" applyAlignment="1">
      <alignment horizontal="center" vertical="center"/>
    </xf>
    <xf numFmtId="4" fontId="13" fillId="0" borderId="1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 wrapText="1"/>
    </xf>
    <xf numFmtId="4" fontId="14" fillId="0" borderId="18" xfId="0" applyNumberFormat="1" applyFont="1" applyBorder="1" applyAlignment="1">
      <alignment horizontal="center" vertical="center"/>
    </xf>
    <xf numFmtId="4" fontId="13" fillId="0" borderId="19" xfId="0" applyNumberFormat="1" applyFont="1" applyBorder="1" applyAlignment="1">
      <alignment horizontal="center" vertical="center"/>
    </xf>
    <xf numFmtId="4" fontId="13" fillId="0" borderId="28" xfId="0" applyNumberFormat="1" applyFont="1" applyBorder="1" applyAlignment="1">
      <alignment horizontal="center" vertical="center"/>
    </xf>
    <xf numFmtId="168" fontId="15" fillId="0" borderId="0" xfId="0" applyNumberFormat="1" applyFont="1"/>
    <xf numFmtId="168" fontId="19" fillId="0" borderId="0" xfId="0" applyNumberFormat="1" applyFont="1" applyAlignment="1">
      <alignment horizontal="center"/>
    </xf>
    <xf numFmtId="168" fontId="15" fillId="0" borderId="0" xfId="0" applyNumberFormat="1" applyFont="1" applyAlignment="1">
      <alignment horizontal="center"/>
    </xf>
    <xf numFmtId="168" fontId="13" fillId="0" borderId="0" xfId="0" applyNumberFormat="1" applyFont="1" applyAlignment="1">
      <alignment horizontal="center"/>
    </xf>
    <xf numFmtId="168" fontId="3" fillId="0" borderId="0" xfId="3" applyNumberFormat="1" applyFill="1" applyBorder="1" applyAlignment="1"/>
    <xf numFmtId="168" fontId="13" fillId="0" borderId="0" xfId="0" applyNumberFormat="1" applyFont="1" applyAlignment="1">
      <alignment horizontal="center" vertical="center"/>
    </xf>
    <xf numFmtId="168" fontId="13" fillId="0" borderId="122" xfId="0" applyNumberFormat="1" applyFont="1" applyBorder="1" applyAlignment="1">
      <alignment horizontal="center" vertical="center"/>
    </xf>
    <xf numFmtId="168" fontId="13" fillId="0" borderId="123" xfId="0" applyNumberFormat="1" applyFont="1" applyBorder="1" applyAlignment="1">
      <alignment horizontal="center" vertical="center"/>
    </xf>
    <xf numFmtId="168" fontId="15" fillId="2" borderId="35" xfId="0" applyNumberFormat="1" applyFont="1" applyFill="1" applyBorder="1" applyAlignment="1">
      <alignment horizontal="center" vertical="center"/>
    </xf>
    <xf numFmtId="168" fontId="28" fillId="10" borderId="38" xfId="0" applyNumberFormat="1" applyFont="1" applyFill="1" applyBorder="1" applyAlignment="1">
      <alignment horizontal="center" vertical="center"/>
    </xf>
    <xf numFmtId="168" fontId="13" fillId="0" borderId="101" xfId="0" applyNumberFormat="1" applyFont="1" applyBorder="1" applyAlignment="1">
      <alignment horizontal="center" vertical="center"/>
    </xf>
    <xf numFmtId="168" fontId="13" fillId="0" borderId="103" xfId="0" applyNumberFormat="1" applyFont="1" applyBorder="1" applyAlignment="1">
      <alignment horizontal="center" vertical="center"/>
    </xf>
    <xf numFmtId="168" fontId="13" fillId="0" borderId="156" xfId="0" applyNumberFormat="1" applyFont="1" applyBorder="1" applyAlignment="1">
      <alignment horizontal="center" vertical="center"/>
    </xf>
    <xf numFmtId="168" fontId="28" fillId="10" borderId="160" xfId="0" applyNumberFormat="1" applyFont="1" applyFill="1" applyBorder="1" applyAlignment="1">
      <alignment horizontal="center" vertical="center"/>
    </xf>
    <xf numFmtId="168" fontId="13" fillId="0" borderId="86" xfId="0" applyNumberFormat="1" applyFont="1" applyBorder="1" applyAlignment="1">
      <alignment horizontal="center" vertical="center"/>
    </xf>
    <xf numFmtId="168" fontId="28" fillId="2" borderId="35" xfId="0" applyNumberFormat="1" applyFont="1" applyFill="1" applyBorder="1" applyAlignment="1">
      <alignment horizontal="center" vertical="center"/>
    </xf>
    <xf numFmtId="168" fontId="28" fillId="0" borderId="107" xfId="0" applyNumberFormat="1" applyFont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168" fontId="15" fillId="0" borderId="0" xfId="0" applyNumberFormat="1" applyFont="1" applyAlignment="1">
      <alignment horizontal="center" vertical="center"/>
    </xf>
    <xf numFmtId="168" fontId="24" fillId="0" borderId="119" xfId="0" applyNumberFormat="1" applyFont="1" applyBorder="1" applyAlignment="1">
      <alignment horizontal="center" vertical="center"/>
    </xf>
    <xf numFmtId="0" fontId="42" fillId="12" borderId="36" xfId="4" applyFont="1" applyFill="1" applyBorder="1" applyAlignment="1">
      <alignment horizontal="left" vertical="center"/>
    </xf>
    <xf numFmtId="0" fontId="42" fillId="12" borderId="36" xfId="4" applyFont="1" applyFill="1" applyBorder="1" applyAlignment="1">
      <alignment horizontal="left" vertical="center" wrapText="1"/>
    </xf>
    <xf numFmtId="168" fontId="42" fillId="12" borderId="36" xfId="3" applyNumberFormat="1" applyFont="1" applyFill="1" applyBorder="1" applyAlignment="1">
      <alignment horizontal="center" vertical="center"/>
    </xf>
    <xf numFmtId="168" fontId="17" fillId="12" borderId="90" xfId="3" applyNumberFormat="1" applyFont="1" applyFill="1" applyBorder="1" applyAlignment="1">
      <alignment horizontal="center" vertical="center"/>
    </xf>
    <xf numFmtId="168" fontId="19" fillId="0" borderId="0" xfId="0" applyNumberFormat="1" applyFont="1" applyAlignment="1">
      <alignment horizontal="center" vertical="center"/>
    </xf>
    <xf numFmtId="0" fontId="24" fillId="4" borderId="169" xfId="1" applyFont="1" applyFill="1" applyBorder="1" applyAlignment="1">
      <alignment horizontal="center" vertical="center"/>
    </xf>
    <xf numFmtId="0" fontId="24" fillId="4" borderId="169" xfId="1" applyFont="1" applyFill="1" applyBorder="1" applyAlignment="1">
      <alignment horizontal="center" vertical="center" wrapText="1"/>
    </xf>
    <xf numFmtId="49" fontId="24" fillId="0" borderId="169" xfId="1" applyNumberFormat="1" applyFont="1" applyBorder="1" applyAlignment="1">
      <alignment horizontal="center" vertical="center" wrapText="1"/>
    </xf>
    <xf numFmtId="14" fontId="24" fillId="0" borderId="169" xfId="1" applyNumberFormat="1" applyFont="1" applyBorder="1" applyAlignment="1">
      <alignment horizontal="center" vertical="center"/>
    </xf>
    <xf numFmtId="9" fontId="24" fillId="0" borderId="129" xfId="0" applyNumberFormat="1" applyFont="1" applyBorder="1" applyAlignment="1">
      <alignment horizontal="center" vertical="center"/>
    </xf>
    <xf numFmtId="4" fontId="24" fillId="0" borderId="128" xfId="0" applyNumberFormat="1" applyFont="1" applyBorder="1" applyAlignment="1">
      <alignment horizontal="center" vertical="center"/>
    </xf>
    <xf numFmtId="4" fontId="24" fillId="0" borderId="175" xfId="0" applyNumberFormat="1" applyFont="1" applyBorder="1" applyAlignment="1">
      <alignment horizontal="center" vertical="center"/>
    </xf>
    <xf numFmtId="0" fontId="21" fillId="3" borderId="177" xfId="1" applyFont="1" applyFill="1" applyBorder="1" applyAlignment="1">
      <alignment horizontal="center" vertical="center" wrapText="1"/>
    </xf>
    <xf numFmtId="0" fontId="21" fillId="3" borderId="169" xfId="1" applyFont="1" applyFill="1" applyBorder="1" applyAlignment="1">
      <alignment horizontal="center" vertical="center" wrapText="1"/>
    </xf>
    <xf numFmtId="0" fontId="21" fillId="3" borderId="167" xfId="1" applyFont="1" applyFill="1" applyBorder="1" applyAlignment="1">
      <alignment horizontal="center" vertical="center" wrapText="1"/>
    </xf>
    <xf numFmtId="0" fontId="21" fillId="3" borderId="176" xfId="1" applyFont="1" applyFill="1" applyBorder="1" applyAlignment="1">
      <alignment horizontal="center" vertical="center" wrapText="1"/>
    </xf>
    <xf numFmtId="0" fontId="24" fillId="4" borderId="178" xfId="1" applyFont="1" applyFill="1" applyBorder="1" applyAlignment="1">
      <alignment horizontal="center" vertical="center"/>
    </xf>
    <xf numFmtId="0" fontId="24" fillId="0" borderId="178" xfId="1" applyFont="1" applyBorder="1" applyAlignment="1">
      <alignment horizontal="center" vertical="center"/>
    </xf>
    <xf numFmtId="0" fontId="16" fillId="0" borderId="179" xfId="1" applyFont="1" applyBorder="1" applyAlignment="1">
      <alignment horizontal="center" vertical="center" wrapText="1"/>
    </xf>
    <xf numFmtId="0" fontId="24" fillId="0" borderId="179" xfId="1" applyFont="1" applyBorder="1" applyAlignment="1">
      <alignment horizontal="center" vertical="center"/>
    </xf>
    <xf numFmtId="0" fontId="16" fillId="0" borderId="179" xfId="1" applyFont="1" applyBorder="1" applyAlignment="1">
      <alignment horizontal="center" vertical="center"/>
    </xf>
    <xf numFmtId="0" fontId="16" fillId="0" borderId="180" xfId="1" applyFont="1" applyBorder="1" applyAlignment="1">
      <alignment horizontal="center" vertical="center"/>
    </xf>
    <xf numFmtId="4" fontId="16" fillId="0" borderId="180" xfId="0" applyNumberFormat="1" applyFont="1" applyBorder="1" applyAlignment="1">
      <alignment horizontal="center" vertical="center"/>
    </xf>
    <xf numFmtId="164" fontId="16" fillId="0" borderId="180" xfId="0" applyNumberFormat="1" applyFont="1" applyBorder="1" applyAlignment="1">
      <alignment horizontal="center" vertical="center"/>
    </xf>
    <xf numFmtId="168" fontId="25" fillId="3" borderId="181" xfId="1" applyNumberFormat="1" applyFont="1" applyFill="1" applyBorder="1" applyAlignment="1">
      <alignment horizontal="center" vertical="center" wrapText="1"/>
    </xf>
    <xf numFmtId="0" fontId="25" fillId="3" borderId="182" xfId="1" applyFont="1" applyFill="1" applyBorder="1" applyAlignment="1">
      <alignment horizontal="center" vertical="center" wrapText="1"/>
    </xf>
    <xf numFmtId="168" fontId="25" fillId="3" borderId="183" xfId="1" applyNumberFormat="1" applyFont="1" applyFill="1" applyBorder="1" applyAlignment="1">
      <alignment horizontal="center" vertical="center" wrapText="1"/>
    </xf>
    <xf numFmtId="0" fontId="25" fillId="3" borderId="184" xfId="1" applyFont="1" applyFill="1" applyBorder="1" applyAlignment="1">
      <alignment horizontal="center" vertical="center" wrapText="1"/>
    </xf>
    <xf numFmtId="0" fontId="25" fillId="3" borderId="185" xfId="1" applyFont="1" applyFill="1" applyBorder="1" applyAlignment="1">
      <alignment horizontal="center" vertical="center" wrapText="1"/>
    </xf>
    <xf numFmtId="4" fontId="25" fillId="0" borderId="187" xfId="1" applyNumberFormat="1" applyFont="1" applyBorder="1" applyAlignment="1">
      <alignment horizontal="center" vertical="center" wrapText="1"/>
    </xf>
    <xf numFmtId="0" fontId="25" fillId="3" borderId="188" xfId="1" applyFont="1" applyFill="1" applyBorder="1" applyAlignment="1">
      <alignment horizontal="center" vertical="center" wrapText="1"/>
    </xf>
    <xf numFmtId="4" fontId="25" fillId="0" borderId="188" xfId="1" applyNumberFormat="1" applyFont="1" applyBorder="1" applyAlignment="1">
      <alignment horizontal="center" vertical="center" wrapText="1"/>
    </xf>
    <xf numFmtId="0" fontId="25" fillId="3" borderId="187" xfId="1" applyFont="1" applyFill="1" applyBorder="1" applyAlignment="1">
      <alignment horizontal="center" vertical="center" wrapText="1"/>
    </xf>
    <xf numFmtId="0" fontId="25" fillId="3" borderId="190" xfId="1" applyFont="1" applyFill="1" applyBorder="1" applyAlignment="1">
      <alignment horizontal="center" vertical="center" wrapText="1"/>
    </xf>
    <xf numFmtId="0" fontId="25" fillId="3" borderId="191" xfId="1" applyFont="1" applyFill="1" applyBorder="1" applyAlignment="1">
      <alignment horizontal="center" vertical="center" wrapText="1"/>
    </xf>
    <xf numFmtId="0" fontId="24" fillId="4" borderId="192" xfId="1" applyFont="1" applyFill="1" applyBorder="1" applyAlignment="1">
      <alignment horizontal="center" vertical="center"/>
    </xf>
    <xf numFmtId="0" fontId="21" fillId="3" borderId="193" xfId="1" applyFont="1" applyFill="1" applyBorder="1" applyAlignment="1">
      <alignment horizontal="center" vertical="center" wrapText="1"/>
    </xf>
    <xf numFmtId="168" fontId="25" fillId="3" borderId="194" xfId="1" applyNumberFormat="1" applyFont="1" applyFill="1" applyBorder="1" applyAlignment="1">
      <alignment horizontal="center" vertical="center" wrapText="1"/>
    </xf>
    <xf numFmtId="0" fontId="25" fillId="0" borderId="190" xfId="0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 wrapText="1"/>
    </xf>
    <xf numFmtId="0" fontId="25" fillId="0" borderId="186" xfId="1" applyFont="1" applyBorder="1" applyAlignment="1">
      <alignment horizontal="center" vertical="center" wrapText="1"/>
    </xf>
    <xf numFmtId="0" fontId="25" fillId="0" borderId="189" xfId="1" applyFont="1" applyBorder="1" applyAlignment="1">
      <alignment horizontal="center" vertical="center" wrapText="1"/>
    </xf>
    <xf numFmtId="9" fontId="24" fillId="0" borderId="196" xfId="0" applyNumberFormat="1" applyFont="1" applyBorder="1" applyAlignment="1">
      <alignment horizontal="center" vertical="center"/>
    </xf>
    <xf numFmtId="9" fontId="24" fillId="0" borderId="197" xfId="0" applyNumberFormat="1" applyFont="1" applyBorder="1" applyAlignment="1">
      <alignment horizontal="center" vertical="center"/>
    </xf>
    <xf numFmtId="9" fontId="24" fillId="3" borderId="196" xfId="0" applyNumberFormat="1" applyFont="1" applyFill="1" applyBorder="1" applyAlignment="1">
      <alignment horizontal="center" vertical="center"/>
    </xf>
    <xf numFmtId="9" fontId="24" fillId="0" borderId="198" xfId="0" applyNumberFormat="1" applyFont="1" applyBorder="1" applyAlignment="1">
      <alignment horizontal="center" vertical="center"/>
    </xf>
    <xf numFmtId="9" fontId="24" fillId="0" borderId="199" xfId="0" applyNumberFormat="1" applyFont="1" applyBorder="1" applyAlignment="1">
      <alignment horizontal="center" vertical="center"/>
    </xf>
    <xf numFmtId="9" fontId="24" fillId="0" borderId="200" xfId="0" applyNumberFormat="1" applyFont="1" applyBorder="1" applyAlignment="1">
      <alignment horizontal="center" vertical="center"/>
    </xf>
    <xf numFmtId="0" fontId="25" fillId="0" borderId="169" xfId="0" applyFont="1" applyBorder="1" applyAlignment="1">
      <alignment horizontal="center" vertical="center"/>
    </xf>
    <xf numFmtId="0" fontId="24" fillId="0" borderId="195" xfId="1" applyFont="1" applyBorder="1" applyAlignment="1">
      <alignment horizontal="center" vertical="center"/>
    </xf>
    <xf numFmtId="0" fontId="24" fillId="4" borderId="195" xfId="1" applyFont="1" applyFill="1" applyBorder="1" applyAlignment="1">
      <alignment horizontal="center" vertical="center"/>
    </xf>
    <xf numFmtId="49" fontId="24" fillId="0" borderId="195" xfId="1" applyNumberFormat="1" applyFont="1" applyBorder="1" applyAlignment="1">
      <alignment horizontal="center" vertical="center"/>
    </xf>
    <xf numFmtId="14" fontId="24" fillId="0" borderId="195" xfId="1" applyNumberFormat="1" applyFont="1" applyBorder="1" applyAlignment="1">
      <alignment horizontal="center" vertical="center"/>
    </xf>
    <xf numFmtId="0" fontId="16" fillId="0" borderId="201" xfId="0" applyFont="1" applyBorder="1" applyAlignment="1">
      <alignment horizontal="center" vertical="center"/>
    </xf>
    <xf numFmtId="0" fontId="24" fillId="4" borderId="201" xfId="1" applyFont="1" applyFill="1" applyBorder="1" applyAlignment="1">
      <alignment horizontal="center" vertical="center"/>
    </xf>
    <xf numFmtId="0" fontId="24" fillId="4" borderId="201" xfId="1" applyFont="1" applyFill="1" applyBorder="1" applyAlignment="1">
      <alignment horizontal="center" vertical="center" wrapText="1"/>
    </xf>
    <xf numFmtId="0" fontId="24" fillId="0" borderId="201" xfId="1" applyFont="1" applyBorder="1" applyAlignment="1">
      <alignment horizontal="center" vertical="center"/>
    </xf>
    <xf numFmtId="49" fontId="24" fillId="0" borderId="201" xfId="1" applyNumberFormat="1" applyFont="1" applyBorder="1" applyAlignment="1">
      <alignment horizontal="center" vertical="center" wrapText="1"/>
    </xf>
    <xf numFmtId="14" fontId="24" fillId="0" borderId="201" xfId="1" applyNumberFormat="1" applyFont="1" applyBorder="1" applyAlignment="1">
      <alignment horizontal="center" vertical="center"/>
    </xf>
    <xf numFmtId="0" fontId="25" fillId="0" borderId="201" xfId="0" applyFont="1" applyBorder="1" applyAlignment="1">
      <alignment horizontal="center" vertical="center"/>
    </xf>
    <xf numFmtId="49" fontId="24" fillId="0" borderId="201" xfId="1" applyNumberFormat="1" applyFont="1" applyBorder="1" applyAlignment="1">
      <alignment horizontal="center" vertical="center"/>
    </xf>
    <xf numFmtId="0" fontId="24" fillId="0" borderId="201" xfId="1" applyFont="1" applyBorder="1" applyAlignment="1">
      <alignment horizontal="center" vertical="center" wrapText="1"/>
    </xf>
    <xf numFmtId="0" fontId="24" fillId="9" borderId="201" xfId="1" applyFont="1" applyFill="1" applyBorder="1" applyAlignment="1">
      <alignment horizontal="center" vertical="center"/>
    </xf>
    <xf numFmtId="0" fontId="24" fillId="9" borderId="201" xfId="1" applyFont="1" applyFill="1" applyBorder="1" applyAlignment="1">
      <alignment horizontal="center" vertical="center" wrapText="1"/>
    </xf>
    <xf numFmtId="0" fontId="24" fillId="3" borderId="201" xfId="1" applyFont="1" applyFill="1" applyBorder="1" applyAlignment="1">
      <alignment horizontal="center" vertical="center"/>
    </xf>
    <xf numFmtId="49" fontId="24" fillId="3" borderId="201" xfId="1" applyNumberFormat="1" applyFont="1" applyFill="1" applyBorder="1" applyAlignment="1">
      <alignment horizontal="center" vertical="center"/>
    </xf>
    <xf numFmtId="0" fontId="25" fillId="3" borderId="201" xfId="1" applyFont="1" applyFill="1" applyBorder="1" applyAlignment="1">
      <alignment horizontal="center" vertical="center"/>
    </xf>
    <xf numFmtId="14" fontId="24" fillId="3" borderId="201" xfId="1" applyNumberFormat="1" applyFont="1" applyFill="1" applyBorder="1" applyAlignment="1">
      <alignment horizontal="center" vertical="center"/>
    </xf>
    <xf numFmtId="0" fontId="25" fillId="0" borderId="201" xfId="1" applyFont="1" applyBorder="1" applyAlignment="1">
      <alignment horizontal="center" vertical="center"/>
    </xf>
    <xf numFmtId="4" fontId="15" fillId="10" borderId="70" xfId="0" applyNumberFormat="1" applyFont="1" applyFill="1" applyBorder="1" applyAlignment="1">
      <alignment horizontal="center" vertical="center"/>
    </xf>
    <xf numFmtId="4" fontId="15" fillId="10" borderId="72" xfId="0" applyNumberFormat="1" applyFont="1" applyFill="1" applyBorder="1" applyAlignment="1">
      <alignment horizontal="center" vertical="center"/>
    </xf>
    <xf numFmtId="168" fontId="23" fillId="10" borderId="69" xfId="0" applyNumberFormat="1" applyFont="1" applyFill="1" applyBorder="1" applyAlignment="1">
      <alignment horizontal="center" vertical="center"/>
    </xf>
    <xf numFmtId="168" fontId="28" fillId="10" borderId="132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28" fillId="0" borderId="5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155" xfId="0" applyFont="1" applyBorder="1" applyAlignment="1">
      <alignment horizontal="center" vertical="center"/>
    </xf>
    <xf numFmtId="168" fontId="23" fillId="10" borderId="149" xfId="4" applyNumberFormat="1" applyFont="1" applyFill="1" applyBorder="1" applyAlignment="1">
      <alignment horizontal="center" vertical="center"/>
    </xf>
    <xf numFmtId="0" fontId="42" fillId="12" borderId="36" xfId="3" applyFont="1" applyFill="1" applyBorder="1" applyAlignment="1">
      <alignment horizontal="center" vertical="center"/>
    </xf>
    <xf numFmtId="0" fontId="23" fillId="10" borderId="150" xfId="4" applyFont="1" applyFill="1" applyBorder="1" applyAlignment="1">
      <alignment horizontal="right" vertical="center"/>
    </xf>
    <xf numFmtId="0" fontId="15" fillId="10" borderId="151" xfId="0" applyFont="1" applyFill="1" applyBorder="1" applyAlignment="1">
      <alignment horizontal="right" vertical="center"/>
    </xf>
    <xf numFmtId="0" fontId="13" fillId="3" borderId="0" xfId="4" applyFill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5" fillId="10" borderId="67" xfId="0" applyFont="1" applyFill="1" applyBorder="1" applyAlignment="1">
      <alignment horizontal="left" vertical="center"/>
    </xf>
    <xf numFmtId="0" fontId="28" fillId="10" borderId="68" xfId="0" applyFont="1" applyFill="1" applyBorder="1" applyAlignment="1">
      <alignment horizontal="left" vertical="center"/>
    </xf>
    <xf numFmtId="0" fontId="28" fillId="2" borderId="67" xfId="0" applyFont="1" applyFill="1" applyBorder="1" applyAlignment="1">
      <alignment horizontal="left" vertical="center"/>
    </xf>
    <xf numFmtId="0" fontId="28" fillId="2" borderId="68" xfId="0" applyFont="1" applyFill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left" vertical="center" wrapText="1"/>
    </xf>
    <xf numFmtId="0" fontId="28" fillId="0" borderId="6" xfId="0" applyFont="1" applyBorder="1" applyAlignment="1">
      <alignment vertical="center"/>
    </xf>
    <xf numFmtId="0" fontId="28" fillId="0" borderId="9" xfId="0" applyFont="1" applyBorder="1" applyAlignment="1">
      <alignment vertical="center"/>
    </xf>
    <xf numFmtId="0" fontId="17" fillId="12" borderId="32" xfId="3" applyFont="1" applyFill="1" applyBorder="1" applyAlignment="1">
      <alignment horizontal="left" vertical="center"/>
    </xf>
    <xf numFmtId="0" fontId="17" fillId="12" borderId="25" xfId="3" applyFont="1" applyFill="1" applyBorder="1" applyAlignment="1">
      <alignment horizontal="left" vertical="center"/>
    </xf>
    <xf numFmtId="0" fontId="17" fillId="12" borderId="26" xfId="3" applyFont="1" applyFill="1" applyBorder="1" applyAlignment="1">
      <alignment horizontal="left" vertical="center"/>
    </xf>
    <xf numFmtId="0" fontId="14" fillId="0" borderId="33" xfId="0" applyFont="1" applyBorder="1" applyAlignment="1">
      <alignment horizontal="center" vertical="center"/>
    </xf>
    <xf numFmtId="0" fontId="13" fillId="0" borderId="23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13" fillId="0" borderId="31" xfId="0" applyFont="1" applyBorder="1" applyAlignment="1">
      <alignment horizontal="left" vertical="center"/>
    </xf>
    <xf numFmtId="0" fontId="17" fillId="12" borderId="32" xfId="3" applyFont="1" applyFill="1" applyBorder="1" applyAlignment="1">
      <alignment horizontal="left" vertical="center" wrapText="1"/>
    </xf>
    <xf numFmtId="0" fontId="17" fillId="12" borderId="25" xfId="3" applyFont="1" applyFill="1" applyBorder="1" applyAlignment="1">
      <alignment horizontal="left" vertical="center" wrapText="1"/>
    </xf>
    <xf numFmtId="0" fontId="17" fillId="12" borderId="26" xfId="3" applyFont="1" applyFill="1" applyBorder="1" applyAlignment="1">
      <alignment horizontal="left" vertical="center" wrapText="1"/>
    </xf>
    <xf numFmtId="0" fontId="17" fillId="12" borderId="67" xfId="3" applyFont="1" applyFill="1" applyBorder="1" applyAlignment="1">
      <alignment horizontal="center" vertical="center"/>
    </xf>
    <xf numFmtId="0" fontId="17" fillId="12" borderId="68" xfId="3" applyFont="1" applyFill="1" applyBorder="1" applyAlignment="1">
      <alignment horizontal="center" vertical="center"/>
    </xf>
    <xf numFmtId="0" fontId="17" fillId="12" borderId="10" xfId="3" applyFont="1" applyFill="1" applyBorder="1" applyAlignment="1">
      <alignment horizontal="center" vertical="center"/>
    </xf>
    <xf numFmtId="0" fontId="13" fillId="0" borderId="32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92" xfId="0" applyFont="1" applyBorder="1" applyAlignment="1">
      <alignment vertical="center"/>
    </xf>
    <xf numFmtId="0" fontId="15" fillId="0" borderId="91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67" xfId="0" applyFont="1" applyBorder="1" applyAlignment="1">
      <alignment horizontal="left" vertical="center"/>
    </xf>
    <xf numFmtId="0" fontId="13" fillId="0" borderId="6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28" fillId="2" borderId="68" xfId="0" applyFont="1" applyFill="1" applyBorder="1" applyAlignment="1">
      <alignment horizontal="left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28" fillId="2" borderId="46" xfId="0" applyFont="1" applyFill="1" applyBorder="1" applyAlignment="1">
      <alignment horizontal="left" vertical="top"/>
    </xf>
    <xf numFmtId="0" fontId="28" fillId="2" borderId="47" xfId="0" applyFont="1" applyFill="1" applyBorder="1"/>
    <xf numFmtId="0" fontId="23" fillId="10" borderId="67" xfId="0" applyFont="1" applyFill="1" applyBorder="1" applyAlignment="1">
      <alignment horizontal="left" vertical="center"/>
    </xf>
    <xf numFmtId="0" fontId="23" fillId="10" borderId="68" xfId="0" applyFont="1" applyFill="1" applyBorder="1" applyAlignment="1">
      <alignment horizontal="left" vertical="center"/>
    </xf>
    <xf numFmtId="0" fontId="28" fillId="2" borderId="46" xfId="0" applyFont="1" applyFill="1" applyBorder="1" applyAlignment="1">
      <alignment horizontal="left" vertical="center"/>
    </xf>
    <xf numFmtId="0" fontId="28" fillId="2" borderId="47" xfId="0" applyFont="1" applyFill="1" applyBorder="1" applyAlignment="1">
      <alignment vertical="center"/>
    </xf>
    <xf numFmtId="0" fontId="13" fillId="0" borderId="44" xfId="0" applyFont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28" fillId="0" borderId="45" xfId="0" applyFont="1" applyBorder="1" applyAlignment="1">
      <alignment horizontal="left" vertical="top" wrapText="1"/>
    </xf>
    <xf numFmtId="0" fontId="28" fillId="0" borderId="42" xfId="0" applyFont="1" applyBorder="1"/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3" fillId="0" borderId="5" xfId="0" applyFont="1" applyBorder="1" applyAlignment="1">
      <alignment horizontal="left" vertical="top" wrapText="1"/>
    </xf>
    <xf numFmtId="0" fontId="13" fillId="0" borderId="6" xfId="0" applyFont="1" applyBorder="1"/>
    <xf numFmtId="0" fontId="13" fillId="0" borderId="4" xfId="0" applyFont="1" applyBorder="1" applyAlignment="1">
      <alignment horizontal="left" vertical="top"/>
    </xf>
    <xf numFmtId="0" fontId="13" fillId="0" borderId="20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top"/>
    </xf>
    <xf numFmtId="0" fontId="13" fillId="0" borderId="31" xfId="0" applyFont="1" applyBorder="1" applyAlignment="1">
      <alignment horizontal="left" vertical="top"/>
    </xf>
    <xf numFmtId="0" fontId="13" fillId="0" borderId="13" xfId="0" applyFont="1" applyBorder="1" applyAlignment="1">
      <alignment horizontal="left" vertical="top"/>
    </xf>
    <xf numFmtId="0" fontId="13" fillId="0" borderId="14" xfId="0" applyFont="1" applyBorder="1" applyAlignment="1">
      <alignment horizontal="left" vertical="top"/>
    </xf>
    <xf numFmtId="0" fontId="13" fillId="0" borderId="15" xfId="0" applyFont="1" applyBorder="1" applyAlignment="1">
      <alignment horizontal="left" vertical="top"/>
    </xf>
    <xf numFmtId="0" fontId="28" fillId="0" borderId="5" xfId="0" applyFont="1" applyBorder="1" applyAlignment="1">
      <alignment horizontal="left" vertical="top" wrapText="1"/>
    </xf>
    <xf numFmtId="0" fontId="28" fillId="0" borderId="6" xfId="0" applyFont="1" applyBorder="1"/>
    <xf numFmtId="0" fontId="28" fillId="0" borderId="45" xfId="0" applyFont="1" applyBorder="1" applyAlignment="1">
      <alignment horizontal="left" vertical="center" wrapText="1"/>
    </xf>
    <xf numFmtId="0" fontId="28" fillId="0" borderId="42" xfId="0" applyFont="1" applyBorder="1" applyAlignment="1">
      <alignment vertical="center"/>
    </xf>
    <xf numFmtId="0" fontId="13" fillId="0" borderId="44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/>
    </xf>
    <xf numFmtId="0" fontId="13" fillId="0" borderId="30" xfId="0" applyFont="1" applyBorder="1" applyAlignment="1">
      <alignment horizontal="left" vertical="top"/>
    </xf>
    <xf numFmtId="0" fontId="13" fillId="0" borderId="67" xfId="0" applyFont="1" applyBorder="1" applyAlignment="1">
      <alignment horizontal="left" vertical="top"/>
    </xf>
    <xf numFmtId="0" fontId="13" fillId="0" borderId="68" xfId="0" applyFont="1" applyBorder="1"/>
    <xf numFmtId="0" fontId="13" fillId="0" borderId="10" xfId="0" applyFont="1" applyBorder="1"/>
    <xf numFmtId="0" fontId="14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28" fillId="2" borderId="57" xfId="0" applyFont="1" applyFill="1" applyBorder="1" applyAlignment="1">
      <alignment horizontal="left" vertical="top"/>
    </xf>
    <xf numFmtId="0" fontId="28" fillId="2" borderId="58" xfId="0" applyFont="1" applyFill="1" applyBorder="1"/>
    <xf numFmtId="0" fontId="13" fillId="0" borderId="40" xfId="0" applyFont="1" applyBorder="1" applyAlignment="1">
      <alignment horizontal="left" vertical="top"/>
    </xf>
    <xf numFmtId="0" fontId="13" fillId="0" borderId="22" xfId="0" applyFont="1" applyBorder="1" applyAlignment="1">
      <alignment horizontal="left" vertical="top"/>
    </xf>
    <xf numFmtId="0" fontId="13" fillId="0" borderId="29" xfId="0" applyFont="1" applyBorder="1" applyAlignment="1">
      <alignment horizontal="left" vertical="top"/>
    </xf>
    <xf numFmtId="0" fontId="28" fillId="0" borderId="46" xfId="0" applyFont="1" applyBorder="1" applyAlignment="1">
      <alignment horizontal="left" vertical="top"/>
    </xf>
    <xf numFmtId="0" fontId="28" fillId="0" borderId="47" xfId="0" applyFont="1" applyBorder="1"/>
    <xf numFmtId="0" fontId="13" fillId="0" borderId="33" xfId="0" applyFont="1" applyBorder="1"/>
    <xf numFmtId="0" fontId="13" fillId="0" borderId="23" xfId="0" applyFont="1" applyBorder="1"/>
    <xf numFmtId="0" fontId="13" fillId="0" borderId="24" xfId="0" applyFont="1" applyBorder="1"/>
    <xf numFmtId="0" fontId="15" fillId="0" borderId="23" xfId="0" applyFont="1" applyBorder="1"/>
    <xf numFmtId="0" fontId="13" fillId="0" borderId="34" xfId="0" applyFont="1" applyBorder="1"/>
    <xf numFmtId="0" fontId="33" fillId="2" borderId="46" xfId="0" applyFont="1" applyFill="1" applyBorder="1" applyAlignment="1">
      <alignment horizontal="left" vertical="top"/>
    </xf>
    <xf numFmtId="0" fontId="33" fillId="2" borderId="47" xfId="0" applyFont="1" applyFill="1" applyBorder="1"/>
    <xf numFmtId="0" fontId="33" fillId="0" borderId="45" xfId="0" applyFont="1" applyBorder="1" applyAlignment="1">
      <alignment horizontal="left" vertical="top" wrapText="1"/>
    </xf>
    <xf numFmtId="0" fontId="33" fillId="0" borderId="42" xfId="0" applyFont="1" applyBorder="1"/>
    <xf numFmtId="0" fontId="28" fillId="0" borderId="23" xfId="0" applyFont="1" applyBorder="1"/>
    <xf numFmtId="0" fontId="28" fillId="0" borderId="34" xfId="0" applyFont="1" applyBorder="1"/>
    <xf numFmtId="0" fontId="15" fillId="0" borderId="70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1" fontId="15" fillId="0" borderId="71" xfId="0" applyNumberFormat="1" applyFont="1" applyBorder="1" applyAlignment="1">
      <alignment horizontal="center" vertical="center"/>
    </xf>
    <xf numFmtId="1" fontId="15" fillId="0" borderId="72" xfId="0" applyNumberFormat="1" applyFont="1" applyBorder="1" applyAlignment="1">
      <alignment horizontal="center" vertical="center"/>
    </xf>
    <xf numFmtId="169" fontId="19" fillId="0" borderId="36" xfId="0" applyNumberFormat="1" applyFont="1" applyBorder="1" applyAlignment="1">
      <alignment horizontal="center" vertical="center"/>
    </xf>
    <xf numFmtId="169" fontId="0" fillId="0" borderId="36" xfId="0" applyNumberFormat="1" applyBorder="1" applyAlignment="1">
      <alignment horizontal="center" vertical="center"/>
    </xf>
    <xf numFmtId="1" fontId="19" fillId="0" borderId="36" xfId="0" applyNumberFormat="1" applyFont="1" applyBorder="1" applyAlignment="1">
      <alignment horizontal="center" vertical="center"/>
    </xf>
    <xf numFmtId="1" fontId="0" fillId="0" borderId="36" xfId="0" applyNumberFormat="1" applyBorder="1" applyAlignment="1">
      <alignment horizontal="center" vertical="center"/>
    </xf>
    <xf numFmtId="0" fontId="14" fillId="0" borderId="61" xfId="2" applyFont="1" applyBorder="1" applyAlignment="1">
      <alignment horizontal="center" vertical="center"/>
    </xf>
    <xf numFmtId="0" fontId="13" fillId="0" borderId="65" xfId="0" applyFont="1" applyBorder="1" applyAlignment="1">
      <alignment horizontal="center" vertical="center"/>
    </xf>
    <xf numFmtId="1" fontId="13" fillId="0" borderId="65" xfId="0" applyNumberFormat="1" applyFont="1" applyBorder="1" applyAlignment="1">
      <alignment horizontal="center" vertical="center"/>
    </xf>
    <xf numFmtId="1" fontId="13" fillId="0" borderId="66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4" fillId="0" borderId="81" xfId="2" applyFont="1" applyBorder="1" applyAlignment="1">
      <alignment horizontal="center" vertical="center"/>
    </xf>
    <xf numFmtId="0" fontId="13" fillId="0" borderId="82" xfId="0" applyFont="1" applyBorder="1" applyAlignment="1">
      <alignment horizontal="center" vertical="center"/>
    </xf>
    <xf numFmtId="1" fontId="13" fillId="0" borderId="82" xfId="0" applyNumberFormat="1" applyFont="1" applyBorder="1" applyAlignment="1">
      <alignment horizontal="center" vertical="center"/>
    </xf>
    <xf numFmtId="1" fontId="13" fillId="0" borderId="83" xfId="0" applyNumberFormat="1" applyFont="1" applyBorder="1" applyAlignment="1">
      <alignment horizontal="center" vertical="center"/>
    </xf>
    <xf numFmtId="0" fontId="17" fillId="12" borderId="36" xfId="3" applyFont="1" applyFill="1" applyBorder="1" applyAlignment="1">
      <alignment horizontal="left" vertical="center"/>
    </xf>
    <xf numFmtId="0" fontId="17" fillId="12" borderId="36" xfId="3" applyFont="1" applyFill="1" applyBorder="1" applyAlignment="1">
      <alignment vertical="center"/>
    </xf>
    <xf numFmtId="0" fontId="28" fillId="2" borderId="91" xfId="0" applyFont="1" applyFill="1" applyBorder="1" applyAlignment="1">
      <alignment horizontal="right" vertical="center"/>
    </xf>
    <xf numFmtId="0" fontId="28" fillId="2" borderId="25" xfId="0" applyFont="1" applyFill="1" applyBorder="1" applyAlignment="1">
      <alignment horizontal="right" vertical="center"/>
    </xf>
    <xf numFmtId="0" fontId="28" fillId="2" borderId="26" xfId="0" applyFont="1" applyFill="1" applyBorder="1" applyAlignment="1">
      <alignment horizontal="right" vertical="center"/>
    </xf>
    <xf numFmtId="164" fontId="28" fillId="0" borderId="104" xfId="0" applyNumberFormat="1" applyFont="1" applyBorder="1" applyAlignment="1">
      <alignment horizontal="right" vertical="center"/>
    </xf>
    <xf numFmtId="164" fontId="28" fillId="0" borderId="105" xfId="0" applyNumberFormat="1" applyFont="1" applyBorder="1" applyAlignment="1">
      <alignment horizontal="right" vertical="center"/>
    </xf>
    <xf numFmtId="164" fontId="28" fillId="0" borderId="106" xfId="0" applyNumberFormat="1" applyFont="1" applyBorder="1" applyAlignment="1">
      <alignment horizontal="right" vertical="center"/>
    </xf>
    <xf numFmtId="164" fontId="17" fillId="12" borderId="67" xfId="3" applyNumberFormat="1" applyFont="1" applyFill="1" applyBorder="1" applyAlignment="1">
      <alignment horizontal="center" vertical="center"/>
    </xf>
    <xf numFmtId="0" fontId="17" fillId="12" borderId="68" xfId="3" applyFont="1" applyFill="1" applyBorder="1"/>
    <xf numFmtId="0" fontId="17" fillId="12" borderId="10" xfId="3" applyFont="1" applyFill="1" applyBorder="1"/>
    <xf numFmtId="0" fontId="17" fillId="12" borderId="87" xfId="3" applyFont="1" applyFill="1" applyBorder="1" applyAlignment="1">
      <alignment horizontal="center" vertical="center" wrapText="1"/>
    </xf>
    <xf numFmtId="0" fontId="17" fillId="12" borderId="23" xfId="3" applyFont="1" applyFill="1" applyBorder="1" applyAlignment="1">
      <alignment horizontal="center" vertical="center" wrapText="1"/>
    </xf>
    <xf numFmtId="0" fontId="17" fillId="12" borderId="34" xfId="3" applyFont="1" applyFill="1" applyBorder="1" applyAlignment="1">
      <alignment horizontal="center" vertical="center" wrapText="1"/>
    </xf>
    <xf numFmtId="0" fontId="13" fillId="0" borderId="97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168" fontId="13" fillId="0" borderId="94" xfId="0" applyNumberFormat="1" applyFont="1" applyBorder="1" applyAlignment="1">
      <alignment horizontal="center" vertical="center"/>
    </xf>
    <xf numFmtId="168" fontId="13" fillId="0" borderId="21" xfId="0" applyNumberFormat="1" applyFont="1" applyBorder="1" applyAlignment="1">
      <alignment horizontal="center" vertical="center"/>
    </xf>
    <xf numFmtId="168" fontId="13" fillId="0" borderId="95" xfId="0" applyNumberFormat="1" applyFont="1" applyBorder="1" applyAlignment="1">
      <alignment horizontal="center" vertical="center"/>
    </xf>
    <xf numFmtId="0" fontId="13" fillId="0" borderId="98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68" fontId="13" fillId="0" borderId="88" xfId="0" applyNumberFormat="1" applyFont="1" applyBorder="1" applyAlignment="1">
      <alignment horizontal="center" vertical="center"/>
    </xf>
    <xf numFmtId="168" fontId="13" fillId="0" borderId="6" xfId="0" applyNumberFormat="1" applyFont="1" applyBorder="1" applyAlignment="1">
      <alignment horizontal="center" vertical="center"/>
    </xf>
    <xf numFmtId="168" fontId="13" fillId="0" borderId="89" xfId="0" applyNumberFormat="1" applyFont="1" applyBorder="1" applyAlignment="1">
      <alignment horizontal="center" vertical="center"/>
    </xf>
    <xf numFmtId="0" fontId="28" fillId="10" borderId="49" xfId="0" applyFont="1" applyFill="1" applyBorder="1" applyAlignment="1">
      <alignment horizontal="center" vertical="center"/>
    </xf>
    <xf numFmtId="0" fontId="28" fillId="10" borderId="50" xfId="0" applyFont="1" applyFill="1" applyBorder="1" applyAlignment="1">
      <alignment horizontal="center" vertical="center"/>
    </xf>
    <xf numFmtId="0" fontId="28" fillId="10" borderId="51" xfId="0" applyFont="1" applyFill="1" applyBorder="1" applyAlignment="1">
      <alignment horizontal="center" vertical="center"/>
    </xf>
    <xf numFmtId="0" fontId="15" fillId="2" borderId="91" xfId="0" applyFont="1" applyFill="1" applyBorder="1" applyAlignment="1">
      <alignment horizontal="right" vertical="center"/>
    </xf>
    <xf numFmtId="0" fontId="15" fillId="2" borderId="25" xfId="0" applyFont="1" applyFill="1" applyBorder="1" applyAlignment="1">
      <alignment horizontal="right" vertical="center"/>
    </xf>
    <xf numFmtId="0" fontId="15" fillId="2" borderId="26" xfId="0" applyFont="1" applyFill="1" applyBorder="1" applyAlignment="1">
      <alignment horizontal="right" vertical="center"/>
    </xf>
    <xf numFmtId="0" fontId="13" fillId="0" borderId="102" xfId="0" applyFont="1" applyBorder="1" applyAlignment="1">
      <alignment vertical="center"/>
    </xf>
    <xf numFmtId="0" fontId="13" fillId="0" borderId="52" xfId="0" applyFont="1" applyBorder="1" applyAlignment="1">
      <alignment vertical="center"/>
    </xf>
    <xf numFmtId="0" fontId="13" fillId="0" borderId="54" xfId="0" applyFont="1" applyBorder="1" applyAlignment="1">
      <alignment vertical="center"/>
    </xf>
    <xf numFmtId="0" fontId="13" fillId="0" borderId="152" xfId="0" applyFont="1" applyBorder="1" applyAlignment="1">
      <alignment vertical="center"/>
    </xf>
    <xf numFmtId="0" fontId="13" fillId="0" borderId="153" xfId="0" applyFont="1" applyBorder="1" applyAlignment="1">
      <alignment vertical="center"/>
    </xf>
    <xf numFmtId="0" fontId="13" fillId="0" borderId="154" xfId="0" applyFont="1" applyBorder="1" applyAlignment="1">
      <alignment vertical="center"/>
    </xf>
    <xf numFmtId="0" fontId="13" fillId="0" borderId="100" xfId="0" applyFont="1" applyBorder="1" applyAlignment="1">
      <alignment vertical="center"/>
    </xf>
    <xf numFmtId="0" fontId="13" fillId="0" borderId="53" xfId="0" applyFont="1" applyBorder="1" applyAlignment="1">
      <alignment vertical="center"/>
    </xf>
    <xf numFmtId="0" fontId="13" fillId="0" borderId="96" xfId="0" applyFont="1" applyBorder="1" applyAlignment="1">
      <alignment vertical="center"/>
    </xf>
    <xf numFmtId="168" fontId="13" fillId="0" borderId="173" xfId="0" applyNumberFormat="1" applyFont="1" applyBorder="1" applyAlignment="1">
      <alignment horizontal="center" vertical="center"/>
    </xf>
    <xf numFmtId="0" fontId="0" fillId="0" borderId="174" xfId="0" applyBorder="1" applyAlignment="1">
      <alignment horizontal="center" vertical="center"/>
    </xf>
    <xf numFmtId="0" fontId="15" fillId="10" borderId="150" xfId="0" applyFont="1" applyFill="1" applyBorder="1" applyAlignment="1">
      <alignment vertical="center"/>
    </xf>
    <xf numFmtId="0" fontId="15" fillId="10" borderId="157" xfId="0" applyFont="1" applyFill="1" applyBorder="1" applyAlignment="1">
      <alignment vertical="center"/>
    </xf>
    <xf numFmtId="0" fontId="15" fillId="10" borderId="158" xfId="0" applyFont="1" applyFill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42" fillId="12" borderId="67" xfId="3" applyFont="1" applyFill="1" applyBorder="1" applyAlignment="1">
      <alignment horizontal="center" vertical="center"/>
    </xf>
    <xf numFmtId="0" fontId="42" fillId="12" borderId="68" xfId="3" applyFont="1" applyFill="1" applyBorder="1" applyAlignment="1">
      <alignment horizontal="center" vertical="center"/>
    </xf>
    <xf numFmtId="0" fontId="42" fillId="12" borderId="10" xfId="3" applyFont="1" applyFill="1" applyBorder="1" applyAlignment="1">
      <alignment horizontal="center" vertical="center"/>
    </xf>
    <xf numFmtId="0" fontId="15" fillId="10" borderId="67" xfId="0" applyFont="1" applyFill="1" applyBorder="1" applyAlignment="1">
      <alignment horizontal="right" vertical="center"/>
    </xf>
    <xf numFmtId="0" fontId="15" fillId="10" borderId="68" xfId="0" applyFont="1" applyFill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10" borderId="130" xfId="0" applyFont="1" applyFill="1" applyBorder="1" applyAlignment="1">
      <alignment horizontal="right" vertical="center"/>
    </xf>
    <xf numFmtId="0" fontId="15" fillId="10" borderId="50" xfId="0" applyFont="1" applyFill="1" applyBorder="1" applyAlignment="1">
      <alignment horizontal="right" vertical="center"/>
    </xf>
    <xf numFmtId="0" fontId="15" fillId="10" borderId="131" xfId="0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0" fontId="41" fillId="12" borderId="67" xfId="3" applyFont="1" applyFill="1" applyBorder="1" applyAlignment="1">
      <alignment horizontal="center" vertical="center"/>
    </xf>
    <xf numFmtId="0" fontId="41" fillId="12" borderId="68" xfId="3" applyFont="1" applyFill="1" applyBorder="1" applyAlignment="1">
      <alignment horizontal="center" vertical="center"/>
    </xf>
    <xf numFmtId="0" fontId="41" fillId="12" borderId="10" xfId="3" applyFont="1" applyFill="1" applyBorder="1" applyAlignment="1">
      <alignment horizontal="center" vertical="center"/>
    </xf>
    <xf numFmtId="0" fontId="40" fillId="0" borderId="0" xfId="10" applyFont="1" applyAlignment="1">
      <alignment horizontal="left" vertical="center"/>
    </xf>
    <xf numFmtId="0" fontId="38" fillId="0" borderId="144" xfId="10" applyFont="1" applyBorder="1" applyAlignment="1">
      <alignment horizontal="center" vertical="center"/>
    </xf>
    <xf numFmtId="0" fontId="38" fillId="0" borderId="145" xfId="10" applyFont="1" applyBorder="1" applyAlignment="1">
      <alignment horizontal="center" vertical="center"/>
    </xf>
    <xf numFmtId="0" fontId="38" fillId="0" borderId="146" xfId="10" applyFont="1" applyBorder="1" applyAlignment="1">
      <alignment horizontal="center" vertical="center"/>
    </xf>
    <xf numFmtId="0" fontId="38" fillId="0" borderId="161" xfId="10" applyFont="1" applyBorder="1" applyAlignment="1">
      <alignment horizontal="center" vertical="center"/>
    </xf>
    <xf numFmtId="0" fontId="38" fillId="0" borderId="147" xfId="10" applyFont="1" applyBorder="1" applyAlignment="1">
      <alignment horizontal="center" vertical="center"/>
    </xf>
  </cellXfs>
  <cellStyles count="12">
    <cellStyle name="Currency 2" xfId="11" xr:uid="{00000000-0005-0000-0000-000000000000}"/>
    <cellStyle name="Isticanje6" xfId="3" builtinId="49"/>
    <cellStyle name="Normal 2" xfId="2" xr:uid="{00000000-0005-0000-0000-000002000000}"/>
    <cellStyle name="Normal 2 2" xfId="8" xr:uid="{00000000-0005-0000-0000-000003000000}"/>
    <cellStyle name="Normal 2 3 2" xfId="6" xr:uid="{00000000-0005-0000-0000-000004000000}"/>
    <cellStyle name="Normal 3" xfId="4" xr:uid="{00000000-0005-0000-0000-000005000000}"/>
    <cellStyle name="Normal 4" xfId="10" xr:uid="{00000000-0005-0000-0000-000006000000}"/>
    <cellStyle name="Normalno" xfId="0" builtinId="0"/>
    <cellStyle name="Normalno 2 2" xfId="5" xr:uid="{00000000-0005-0000-0000-000009000000}"/>
    <cellStyle name="Normalno 2 3" xfId="7" xr:uid="{00000000-0005-0000-0000-00000A000000}"/>
    <cellStyle name="Normalno 5" xfId="1" xr:uid="{00000000-0005-0000-0000-00000B000000}"/>
    <cellStyle name="Percent 2" xfId="9" xr:uid="{00000000-0005-0000-0000-00000C000000}"/>
  </cellStyles>
  <dxfs count="0"/>
  <tableStyles count="0" defaultTableStyle="TableStyleMedium2" defaultPivotStyle="PivotStyleLight16"/>
  <colors>
    <mruColors>
      <color rgb="FFFF5050"/>
      <color rgb="FFFFFF66"/>
      <color rgb="FF99CCFF"/>
      <color rgb="FFFFFFCC"/>
      <color rgb="FFA50021"/>
      <color rgb="FFFFCC66"/>
      <color rgb="FFFFCC00"/>
      <color rgb="FFFFCCCC"/>
      <color rgb="FF0066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showGridLines="0" zoomScale="90" zoomScaleNormal="90" workbookViewId="0">
      <selection activeCell="I16" sqref="I16"/>
    </sheetView>
  </sheetViews>
  <sheetFormatPr defaultColWidth="8.85546875" defaultRowHeight="15" x14ac:dyDescent="0.25"/>
  <cols>
    <col min="1" max="1" width="19.85546875" style="10" customWidth="1"/>
    <col min="2" max="2" width="48.42578125" style="10" customWidth="1"/>
    <col min="3" max="3" width="24.28515625" style="137" customWidth="1"/>
    <col min="4" max="16384" width="8.85546875" style="10"/>
  </cols>
  <sheetData>
    <row r="1" spans="1:3" ht="17.25" customHeight="1" x14ac:dyDescent="0.25">
      <c r="A1" s="289"/>
      <c r="B1" s="289"/>
    </row>
    <row r="2" spans="1:3" ht="30" customHeight="1" x14ac:dyDescent="0.25">
      <c r="A2" s="208" t="s">
        <v>169</v>
      </c>
      <c r="B2" s="85" t="s">
        <v>175</v>
      </c>
    </row>
    <row r="3" spans="1:3" ht="30" customHeight="1" x14ac:dyDescent="0.25">
      <c r="A3" s="208" t="s">
        <v>170</v>
      </c>
      <c r="B3" s="85" t="s">
        <v>176</v>
      </c>
    </row>
    <row r="4" spans="1:3" ht="30" customHeight="1" x14ac:dyDescent="0.25">
      <c r="A4" s="208" t="s">
        <v>171</v>
      </c>
      <c r="B4" s="85" t="s">
        <v>177</v>
      </c>
    </row>
    <row r="5" spans="1:3" ht="30" customHeight="1" x14ac:dyDescent="0.25">
      <c r="A5" s="208" t="s">
        <v>7</v>
      </c>
      <c r="B5" s="85">
        <v>97103671104</v>
      </c>
    </row>
    <row r="6" spans="1:3" ht="30" customHeight="1" x14ac:dyDescent="0.25">
      <c r="A6" s="208" t="s">
        <v>172</v>
      </c>
      <c r="B6" s="86" t="s">
        <v>181</v>
      </c>
    </row>
    <row r="7" spans="1:3" ht="15" customHeight="1" x14ac:dyDescent="0.25">
      <c r="A7" s="87"/>
      <c r="B7" s="88"/>
    </row>
    <row r="8" spans="1:3" ht="35.25" customHeight="1" x14ac:dyDescent="0.25">
      <c r="A8" s="209" t="s">
        <v>173</v>
      </c>
      <c r="B8" s="89" t="s">
        <v>174</v>
      </c>
    </row>
    <row r="9" spans="1:3" ht="35.25" customHeight="1" x14ac:dyDescent="0.25">
      <c r="A9" s="209" t="s">
        <v>173</v>
      </c>
      <c r="B9" s="89" t="s">
        <v>297</v>
      </c>
    </row>
    <row r="11" spans="1:3" ht="33.75" customHeight="1" x14ac:dyDescent="0.25">
      <c r="A11" s="286" t="s">
        <v>194</v>
      </c>
      <c r="B11" s="286"/>
      <c r="C11" s="210" t="s">
        <v>5</v>
      </c>
    </row>
    <row r="12" spans="1:3" ht="11.25" customHeight="1" x14ac:dyDescent="0.25">
      <c r="A12" s="98"/>
      <c r="B12" s="98"/>
      <c r="C12" s="138"/>
    </row>
    <row r="13" spans="1:3" ht="24.95" customHeight="1" x14ac:dyDescent="0.25">
      <c r="A13" s="14" t="s">
        <v>199</v>
      </c>
      <c r="B13" s="15" t="s">
        <v>193</v>
      </c>
      <c r="C13" s="139">
        <f>'IMOVINA-DUBRAVA'!J133</f>
        <v>0</v>
      </c>
    </row>
    <row r="14" spans="1:3" ht="24.95" customHeight="1" x14ac:dyDescent="0.25">
      <c r="A14" s="14" t="s">
        <v>200</v>
      </c>
      <c r="B14" s="15" t="s">
        <v>192</v>
      </c>
      <c r="C14" s="139">
        <f>'IMOVINA MAKSIMIR'!J144</f>
        <v>0</v>
      </c>
    </row>
    <row r="15" spans="1:3" ht="24.95" customHeight="1" x14ac:dyDescent="0.25">
      <c r="A15" s="14" t="s">
        <v>201</v>
      </c>
      <c r="B15" s="15" t="s">
        <v>270</v>
      </c>
      <c r="C15" s="139">
        <f>'IMOVINA PEŠĆENICA'!J147</f>
        <v>0</v>
      </c>
    </row>
    <row r="16" spans="1:3" ht="24.95" customHeight="1" x14ac:dyDescent="0.25">
      <c r="A16" s="14" t="s">
        <v>202</v>
      </c>
      <c r="B16" s="15" t="s">
        <v>191</v>
      </c>
      <c r="C16" s="139">
        <f>'IMOVINA SESVETE'!J159</f>
        <v>0</v>
      </c>
    </row>
    <row r="17" spans="1:3" ht="24.95" customHeight="1" x14ac:dyDescent="0.25">
      <c r="A17" s="14" t="s">
        <v>275</v>
      </c>
      <c r="B17" s="15" t="s">
        <v>190</v>
      </c>
      <c r="C17" s="139">
        <f>' ODGOVORNOST'!H22</f>
        <v>0</v>
      </c>
    </row>
    <row r="18" spans="1:3" ht="24.95" customHeight="1" x14ac:dyDescent="0.25">
      <c r="A18" s="14" t="s">
        <v>203</v>
      </c>
      <c r="B18" s="15" t="s">
        <v>189</v>
      </c>
      <c r="C18" s="139">
        <f>' ODGOVORNOST'!H53</f>
        <v>0</v>
      </c>
    </row>
    <row r="19" spans="1:3" ht="24.95" customHeight="1" x14ac:dyDescent="0.25">
      <c r="A19" s="14" t="s">
        <v>276</v>
      </c>
      <c r="B19" s="15" t="s">
        <v>188</v>
      </c>
      <c r="C19" s="139">
        <f>'OSIGURANJE AO'!Q24</f>
        <v>0</v>
      </c>
    </row>
    <row r="20" spans="1:3" ht="24.95" customHeight="1" thickBot="1" x14ac:dyDescent="0.3">
      <c r="A20" s="18" t="s">
        <v>204</v>
      </c>
      <c r="B20" s="19" t="s">
        <v>187</v>
      </c>
      <c r="C20" s="140">
        <f>'Osiguranje AK'!N14</f>
        <v>0</v>
      </c>
    </row>
    <row r="21" spans="1:3" ht="16.5" thickTop="1" x14ac:dyDescent="0.25">
      <c r="A21" s="16"/>
      <c r="B21" s="17"/>
      <c r="C21" s="141"/>
    </row>
    <row r="22" spans="1:3" ht="16.5" thickBot="1" x14ac:dyDescent="0.3">
      <c r="A22" s="20"/>
      <c r="B22" s="21"/>
      <c r="C22" s="142"/>
    </row>
    <row r="23" spans="1:3" ht="26.1" customHeight="1" thickTop="1" x14ac:dyDescent="0.25">
      <c r="A23" s="22" t="s">
        <v>8</v>
      </c>
      <c r="B23" s="23" t="s">
        <v>205</v>
      </c>
      <c r="C23" s="143">
        <f>C13+C14+C15+C16</f>
        <v>0</v>
      </c>
    </row>
    <row r="24" spans="1:3" ht="26.1" customHeight="1" x14ac:dyDescent="0.25">
      <c r="A24" s="24" t="s">
        <v>9</v>
      </c>
      <c r="B24" s="25" t="s">
        <v>296</v>
      </c>
      <c r="C24" s="144">
        <f>C17+C18</f>
        <v>0</v>
      </c>
    </row>
    <row r="25" spans="1:3" ht="26.1" customHeight="1" thickBot="1" x14ac:dyDescent="0.3">
      <c r="A25" s="99" t="s">
        <v>10</v>
      </c>
      <c r="B25" s="100" t="s">
        <v>186</v>
      </c>
      <c r="C25" s="145">
        <f>C19+C20</f>
        <v>0</v>
      </c>
    </row>
    <row r="26" spans="1:3" ht="32.25" customHeight="1" thickBot="1" x14ac:dyDescent="0.3">
      <c r="A26" s="287" t="s">
        <v>185</v>
      </c>
      <c r="B26" s="288"/>
      <c r="C26" s="285">
        <f>SUM(C23:C25)</f>
        <v>0</v>
      </c>
    </row>
    <row r="27" spans="1:3" ht="16.5" thickTop="1" x14ac:dyDescent="0.25">
      <c r="A27" s="16"/>
      <c r="B27" s="16"/>
      <c r="C27" s="141"/>
    </row>
    <row r="28" spans="1:3" ht="15.75" x14ac:dyDescent="0.25">
      <c r="A28" s="16"/>
      <c r="B28" s="16"/>
      <c r="C28" s="141"/>
    </row>
    <row r="29" spans="1:3" ht="15.75" x14ac:dyDescent="0.25">
      <c r="A29" s="16"/>
      <c r="B29" s="16"/>
      <c r="C29" s="141"/>
    </row>
    <row r="30" spans="1:3" ht="15.75" x14ac:dyDescent="0.25">
      <c r="A30" s="16"/>
      <c r="B30" s="16"/>
      <c r="C30" s="141"/>
    </row>
  </sheetData>
  <mergeCells count="3">
    <mergeCell ref="A11:B11"/>
    <mergeCell ref="A26:B26"/>
    <mergeCell ref="A1:B1"/>
  </mergeCells>
  <pageMargins left="0.59055118110236227" right="0.59055118110236227" top="0.74803149606299213" bottom="0.74803149606299213" header="0.31496062992125984" footer="0.31496062992125984"/>
  <pageSetup paperSize="9" scale="95" orientation="portrait" r:id="rId1"/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4"/>
  <sheetViews>
    <sheetView tabSelected="1" topLeftCell="A106" zoomScaleNormal="100" workbookViewId="0">
      <selection activeCell="J133" sqref="J133"/>
    </sheetView>
  </sheetViews>
  <sheetFormatPr defaultColWidth="9.140625" defaultRowHeight="15" x14ac:dyDescent="0.25"/>
  <cols>
    <col min="1" max="1" width="4.28515625" style="1" customWidth="1"/>
    <col min="2" max="3" width="10.7109375" style="1" customWidth="1"/>
    <col min="4" max="4" width="10.28515625" style="1" customWidth="1"/>
    <col min="5" max="6" width="10.7109375" style="1" customWidth="1"/>
    <col min="7" max="7" width="10.140625" style="1" customWidth="1"/>
    <col min="8" max="8" width="16.28515625" style="1" customWidth="1"/>
    <col min="9" max="9" width="26.42578125" style="1" customWidth="1"/>
    <col min="10" max="10" width="26.42578125" style="136" customWidth="1"/>
    <col min="11" max="11" width="26" style="1" customWidth="1"/>
    <col min="12" max="12" width="15.85546875" style="7" customWidth="1"/>
    <col min="13" max="13" width="14.140625" style="7" customWidth="1"/>
    <col min="14" max="14" width="15.140625" style="1" customWidth="1"/>
    <col min="15" max="15" width="16.42578125" style="1" customWidth="1"/>
    <col min="16" max="16384" width="9.140625" style="1"/>
  </cols>
  <sheetData>
    <row r="1" spans="1:13" ht="9" customHeight="1" thickBot="1" x14ac:dyDescent="0.3">
      <c r="J1" s="131"/>
    </row>
    <row r="2" spans="1:13" ht="21" customHeight="1" thickTop="1" thickBot="1" x14ac:dyDescent="0.3">
      <c r="A2" s="313" t="s">
        <v>195</v>
      </c>
      <c r="B2" s="314"/>
      <c r="C2" s="314"/>
      <c r="D2" s="314"/>
      <c r="E2" s="314"/>
      <c r="F2" s="314"/>
      <c r="G2" s="314"/>
      <c r="H2" s="314"/>
      <c r="I2" s="314"/>
      <c r="J2" s="315"/>
    </row>
    <row r="3" spans="1:13" ht="19.5" customHeight="1" thickTop="1" x14ac:dyDescent="0.25">
      <c r="A3" s="316" t="s">
        <v>11</v>
      </c>
      <c r="B3" s="317"/>
      <c r="C3" s="318"/>
      <c r="D3" s="319" t="s">
        <v>21</v>
      </c>
      <c r="E3" s="317"/>
      <c r="F3" s="317"/>
      <c r="G3" s="317"/>
      <c r="H3" s="317"/>
      <c r="I3" s="317"/>
      <c r="J3" s="320"/>
    </row>
    <row r="4" spans="1:13" ht="12.75" customHeight="1" thickBot="1" x14ac:dyDescent="0.3">
      <c r="A4" s="90"/>
      <c r="B4" s="82"/>
      <c r="C4" s="82"/>
      <c r="D4" s="82"/>
      <c r="E4" s="82"/>
      <c r="F4" s="82"/>
      <c r="G4" s="82"/>
      <c r="H4" s="82"/>
      <c r="I4" s="82"/>
      <c r="J4" s="132"/>
    </row>
    <row r="5" spans="1:13" ht="17.25" customHeight="1" thickTop="1" x14ac:dyDescent="0.2">
      <c r="A5" s="310" t="s">
        <v>22</v>
      </c>
      <c r="B5" s="311"/>
      <c r="C5" s="311"/>
      <c r="D5" s="311"/>
      <c r="E5" s="311"/>
      <c r="F5" s="311"/>
      <c r="G5" s="311"/>
      <c r="H5" s="311"/>
      <c r="I5" s="311"/>
      <c r="J5" s="312"/>
      <c r="L5" s="63"/>
      <c r="M5" s="11"/>
    </row>
    <row r="6" spans="1:13" ht="15" customHeight="1" x14ac:dyDescent="0.25">
      <c r="A6" s="304" t="s">
        <v>6</v>
      </c>
      <c r="B6" s="305"/>
      <c r="C6" s="305"/>
      <c r="D6" s="305"/>
      <c r="E6" s="305"/>
      <c r="F6" s="305"/>
      <c r="G6" s="305"/>
      <c r="H6" s="306"/>
      <c r="I6" s="177" t="s">
        <v>279</v>
      </c>
      <c r="J6" s="133" t="s">
        <v>278</v>
      </c>
    </row>
    <row r="7" spans="1:13" x14ac:dyDescent="0.25">
      <c r="A7" s="307" t="s">
        <v>20</v>
      </c>
      <c r="B7" s="308"/>
      <c r="C7" s="308"/>
      <c r="D7" s="308"/>
      <c r="E7" s="308"/>
      <c r="F7" s="308"/>
      <c r="G7" s="308"/>
      <c r="H7" s="309"/>
      <c r="I7" s="179">
        <v>1951954.3433539052</v>
      </c>
      <c r="J7" s="154">
        <v>0</v>
      </c>
      <c r="L7" s="65"/>
      <c r="M7" s="65"/>
    </row>
    <row r="8" spans="1:13" x14ac:dyDescent="0.25">
      <c r="A8" s="290" t="s">
        <v>13</v>
      </c>
      <c r="B8" s="291"/>
      <c r="C8" s="291"/>
      <c r="D8" s="291"/>
      <c r="E8" s="291"/>
      <c r="F8" s="291"/>
      <c r="G8" s="291"/>
      <c r="H8" s="292"/>
      <c r="I8" s="176">
        <v>13272.280841462605</v>
      </c>
      <c r="J8" s="157">
        <v>0</v>
      </c>
      <c r="L8" s="65"/>
      <c r="M8" s="65"/>
    </row>
    <row r="9" spans="1:13" x14ac:dyDescent="0.25">
      <c r="A9" s="290" t="s">
        <v>17</v>
      </c>
      <c r="B9" s="291"/>
      <c r="C9" s="291"/>
      <c r="D9" s="291"/>
      <c r="E9" s="291"/>
      <c r="F9" s="291"/>
      <c r="G9" s="291"/>
      <c r="H9" s="292"/>
      <c r="I9" s="176">
        <v>13272.280841462605</v>
      </c>
      <c r="J9" s="157">
        <v>0</v>
      </c>
      <c r="L9" s="65"/>
      <c r="M9" s="65"/>
    </row>
    <row r="10" spans="1:13" ht="15" customHeight="1" x14ac:dyDescent="0.25">
      <c r="A10" s="297" t="s">
        <v>16</v>
      </c>
      <c r="B10" s="291"/>
      <c r="C10" s="291"/>
      <c r="D10" s="291"/>
      <c r="E10" s="291"/>
      <c r="F10" s="291"/>
      <c r="G10" s="291"/>
      <c r="H10" s="292"/>
      <c r="I10" s="176">
        <v>663.61404207313024</v>
      </c>
      <c r="J10" s="156">
        <f>I10*K10/1000</f>
        <v>0</v>
      </c>
    </row>
    <row r="11" spans="1:13" ht="15" customHeight="1" thickBot="1" x14ac:dyDescent="0.3">
      <c r="A11" s="298" t="s">
        <v>3</v>
      </c>
      <c r="B11" s="299"/>
      <c r="C11" s="299"/>
      <c r="D11" s="299"/>
      <c r="E11" s="299"/>
      <c r="F11" s="299"/>
      <c r="G11" s="299"/>
      <c r="H11" s="299"/>
      <c r="I11" s="299"/>
      <c r="J11" s="160">
        <f>SUM(J7:J10)</f>
        <v>0</v>
      </c>
      <c r="L11" s="43"/>
    </row>
    <row r="12" spans="1:13" ht="18" customHeight="1" thickTop="1" x14ac:dyDescent="0.25">
      <c r="A12" s="301" t="s">
        <v>312</v>
      </c>
      <c r="B12" s="302"/>
      <c r="C12" s="302"/>
      <c r="D12" s="302"/>
      <c r="E12" s="302"/>
      <c r="F12" s="302"/>
      <c r="G12" s="302"/>
      <c r="H12" s="302"/>
      <c r="I12" s="302"/>
      <c r="J12" s="303"/>
    </row>
    <row r="13" spans="1:13" ht="15" customHeight="1" x14ac:dyDescent="0.25">
      <c r="A13" s="304" t="s">
        <v>6</v>
      </c>
      <c r="B13" s="305"/>
      <c r="C13" s="305"/>
      <c r="D13" s="305"/>
      <c r="E13" s="305"/>
      <c r="F13" s="305"/>
      <c r="G13" s="305"/>
      <c r="H13" s="306"/>
      <c r="I13" s="177" t="s">
        <v>279</v>
      </c>
      <c r="J13" s="133" t="s">
        <v>278</v>
      </c>
    </row>
    <row r="14" spans="1:13" ht="14.25" customHeight="1" x14ac:dyDescent="0.25">
      <c r="A14" s="307" t="s">
        <v>20</v>
      </c>
      <c r="B14" s="308"/>
      <c r="C14" s="308"/>
      <c r="D14" s="308"/>
      <c r="E14" s="308"/>
      <c r="F14" s="308"/>
      <c r="G14" s="308"/>
      <c r="H14" s="309"/>
      <c r="I14" s="178">
        <v>575383.90072333929</v>
      </c>
      <c r="J14" s="154">
        <v>0</v>
      </c>
      <c r="M14" s="65"/>
    </row>
    <row r="15" spans="1:13" ht="15.75" customHeight="1" x14ac:dyDescent="0.25">
      <c r="A15" s="290" t="s">
        <v>13</v>
      </c>
      <c r="B15" s="291"/>
      <c r="C15" s="291"/>
      <c r="D15" s="291"/>
      <c r="E15" s="291"/>
      <c r="F15" s="291"/>
      <c r="G15" s="291"/>
      <c r="H15" s="292"/>
      <c r="I15" s="176">
        <v>5308.9123365850419</v>
      </c>
      <c r="J15" s="157">
        <v>0</v>
      </c>
    </row>
    <row r="16" spans="1:13" ht="15.75" customHeight="1" x14ac:dyDescent="0.25">
      <c r="A16" s="290" t="s">
        <v>17</v>
      </c>
      <c r="B16" s="291"/>
      <c r="C16" s="291"/>
      <c r="D16" s="291"/>
      <c r="E16" s="291"/>
      <c r="F16" s="291"/>
      <c r="G16" s="291"/>
      <c r="H16" s="292"/>
      <c r="I16" s="176">
        <v>5308.9123365850419</v>
      </c>
      <c r="J16" s="157">
        <v>0</v>
      </c>
    </row>
    <row r="17" spans="1:13" ht="14.25" customHeight="1" x14ac:dyDescent="0.25">
      <c r="A17" s="297" t="s">
        <v>14</v>
      </c>
      <c r="B17" s="291"/>
      <c r="C17" s="291"/>
      <c r="D17" s="291"/>
      <c r="E17" s="291"/>
      <c r="F17" s="291"/>
      <c r="G17" s="291"/>
      <c r="H17" s="292"/>
      <c r="I17" s="176">
        <v>26544.56168292521</v>
      </c>
      <c r="J17" s="157">
        <v>0</v>
      </c>
    </row>
    <row r="18" spans="1:13" ht="14.25" customHeight="1" thickBot="1" x14ac:dyDescent="0.3">
      <c r="A18" s="298" t="s">
        <v>3</v>
      </c>
      <c r="B18" s="299"/>
      <c r="C18" s="299"/>
      <c r="D18" s="299"/>
      <c r="E18" s="299"/>
      <c r="F18" s="299"/>
      <c r="G18" s="299"/>
      <c r="H18" s="299"/>
      <c r="I18" s="299"/>
      <c r="J18" s="161">
        <f>SUM(J14:J17)</f>
        <v>0</v>
      </c>
    </row>
    <row r="19" spans="1:13" ht="16.5" thickTop="1" thickBot="1" x14ac:dyDescent="0.3">
      <c r="A19" s="295" t="s">
        <v>73</v>
      </c>
      <c r="B19" s="296"/>
      <c r="C19" s="296"/>
      <c r="D19" s="296"/>
      <c r="E19" s="296"/>
      <c r="F19" s="296"/>
      <c r="G19" s="296"/>
      <c r="H19" s="296"/>
      <c r="I19" s="296"/>
      <c r="J19" s="162">
        <f>J11+J18</f>
        <v>0</v>
      </c>
    </row>
    <row r="20" spans="1:13" ht="16.5" thickTop="1" thickBot="1" x14ac:dyDescent="0.3">
      <c r="A20" s="321"/>
      <c r="B20" s="322"/>
      <c r="C20" s="322"/>
      <c r="D20" s="322"/>
      <c r="E20" s="322"/>
      <c r="F20" s="322"/>
      <c r="G20" s="322"/>
      <c r="H20" s="322"/>
      <c r="I20" s="322"/>
      <c r="J20" s="323"/>
    </row>
    <row r="21" spans="1:13" ht="15.75" customHeight="1" thickTop="1" x14ac:dyDescent="0.25">
      <c r="A21" s="310" t="s">
        <v>24</v>
      </c>
      <c r="B21" s="311"/>
      <c r="C21" s="311"/>
      <c r="D21" s="311"/>
      <c r="E21" s="311"/>
      <c r="F21" s="311"/>
      <c r="G21" s="311"/>
      <c r="H21" s="311"/>
      <c r="I21" s="311"/>
      <c r="J21" s="312"/>
    </row>
    <row r="22" spans="1:13" ht="15" customHeight="1" x14ac:dyDescent="0.25">
      <c r="A22" s="304" t="s">
        <v>6</v>
      </c>
      <c r="B22" s="305"/>
      <c r="C22" s="305"/>
      <c r="D22" s="305"/>
      <c r="E22" s="305"/>
      <c r="F22" s="305"/>
      <c r="G22" s="305"/>
      <c r="H22" s="306"/>
      <c r="I22" s="177" t="s">
        <v>279</v>
      </c>
      <c r="J22" s="133" t="s">
        <v>278</v>
      </c>
    </row>
    <row r="23" spans="1:13" x14ac:dyDescent="0.25">
      <c r="A23" s="307" t="s">
        <v>20</v>
      </c>
      <c r="B23" s="308"/>
      <c r="C23" s="308"/>
      <c r="D23" s="308"/>
      <c r="E23" s="308"/>
      <c r="F23" s="308"/>
      <c r="G23" s="308"/>
      <c r="H23" s="309"/>
      <c r="I23" s="179">
        <v>258268.36551861436</v>
      </c>
      <c r="J23" s="154">
        <v>0</v>
      </c>
      <c r="L23" s="65"/>
    </row>
    <row r="24" spans="1:13" x14ac:dyDescent="0.25">
      <c r="A24" s="290" t="s">
        <v>13</v>
      </c>
      <c r="B24" s="291"/>
      <c r="C24" s="291"/>
      <c r="D24" s="291"/>
      <c r="E24" s="291"/>
      <c r="F24" s="291"/>
      <c r="G24" s="291"/>
      <c r="H24" s="292"/>
      <c r="I24" s="176">
        <v>7963.3685048775624</v>
      </c>
      <c r="J24" s="157">
        <v>0</v>
      </c>
    </row>
    <row r="25" spans="1:13" x14ac:dyDescent="0.25">
      <c r="A25" s="290" t="s">
        <v>17</v>
      </c>
      <c r="B25" s="291"/>
      <c r="C25" s="291"/>
      <c r="D25" s="291"/>
      <c r="E25" s="291"/>
      <c r="F25" s="291"/>
      <c r="G25" s="291"/>
      <c r="H25" s="292"/>
      <c r="I25" s="176">
        <v>7963.3685048775624</v>
      </c>
      <c r="J25" s="157">
        <v>0</v>
      </c>
    </row>
    <row r="26" spans="1:13" ht="15" customHeight="1" x14ac:dyDescent="0.25">
      <c r="A26" s="297" t="s">
        <v>16</v>
      </c>
      <c r="B26" s="291"/>
      <c r="C26" s="291"/>
      <c r="D26" s="291"/>
      <c r="E26" s="291"/>
      <c r="F26" s="291"/>
      <c r="G26" s="291"/>
      <c r="H26" s="292"/>
      <c r="I26" s="176">
        <v>663.61404207313024</v>
      </c>
      <c r="J26" s="156">
        <f>I26*K26/1000</f>
        <v>0</v>
      </c>
    </row>
    <row r="27" spans="1:13" ht="15.75" customHeight="1" thickBot="1" x14ac:dyDescent="0.3">
      <c r="A27" s="298" t="s">
        <v>3</v>
      </c>
      <c r="B27" s="299"/>
      <c r="C27" s="299"/>
      <c r="D27" s="299"/>
      <c r="E27" s="299"/>
      <c r="F27" s="299"/>
      <c r="G27" s="299"/>
      <c r="H27" s="299"/>
      <c r="I27" s="299"/>
      <c r="J27" s="160">
        <f>SUM(J23:J26)</f>
        <v>0</v>
      </c>
    </row>
    <row r="28" spans="1:13" ht="15.75" thickTop="1" x14ac:dyDescent="0.25">
      <c r="A28" s="301" t="s">
        <v>313</v>
      </c>
      <c r="B28" s="302"/>
      <c r="C28" s="302"/>
      <c r="D28" s="302"/>
      <c r="E28" s="302"/>
      <c r="F28" s="302"/>
      <c r="G28" s="302"/>
      <c r="H28" s="302"/>
      <c r="I28" s="302"/>
      <c r="J28" s="303"/>
    </row>
    <row r="29" spans="1:13" ht="15" customHeight="1" x14ac:dyDescent="0.25">
      <c r="A29" s="304" t="s">
        <v>6</v>
      </c>
      <c r="B29" s="305"/>
      <c r="C29" s="305"/>
      <c r="D29" s="305"/>
      <c r="E29" s="305"/>
      <c r="F29" s="305"/>
      <c r="G29" s="305"/>
      <c r="H29" s="306"/>
      <c r="I29" s="177" t="s">
        <v>279</v>
      </c>
      <c r="J29" s="133" t="s">
        <v>278</v>
      </c>
    </row>
    <row r="30" spans="1:13" x14ac:dyDescent="0.25">
      <c r="A30" s="307" t="s">
        <v>20</v>
      </c>
      <c r="B30" s="308"/>
      <c r="C30" s="308"/>
      <c r="D30" s="308"/>
      <c r="E30" s="308"/>
      <c r="F30" s="308"/>
      <c r="G30" s="308"/>
      <c r="H30" s="309"/>
      <c r="I30" s="181">
        <v>32707.147123233124</v>
      </c>
      <c r="J30" s="158">
        <v>0</v>
      </c>
      <c r="M30" s="65"/>
    </row>
    <row r="31" spans="1:13" x14ac:dyDescent="0.25">
      <c r="A31" s="290" t="s">
        <v>13</v>
      </c>
      <c r="B31" s="291"/>
      <c r="C31" s="291"/>
      <c r="D31" s="291"/>
      <c r="E31" s="291"/>
      <c r="F31" s="291"/>
      <c r="G31" s="291"/>
      <c r="H31" s="292"/>
      <c r="I31" s="180">
        <v>1327.2280841462605</v>
      </c>
      <c r="J31" s="155">
        <v>0</v>
      </c>
    </row>
    <row r="32" spans="1:13" x14ac:dyDescent="0.25">
      <c r="A32" s="290" t="s">
        <v>17</v>
      </c>
      <c r="B32" s="291"/>
      <c r="C32" s="291"/>
      <c r="D32" s="291"/>
      <c r="E32" s="291"/>
      <c r="F32" s="291"/>
      <c r="G32" s="291"/>
      <c r="H32" s="292"/>
      <c r="I32" s="180">
        <v>1327.2280841462605</v>
      </c>
      <c r="J32" s="155">
        <v>0</v>
      </c>
    </row>
    <row r="33" spans="1:13" ht="15" customHeight="1" x14ac:dyDescent="0.25">
      <c r="A33" s="297" t="s">
        <v>14</v>
      </c>
      <c r="B33" s="291"/>
      <c r="C33" s="291"/>
      <c r="D33" s="291"/>
      <c r="E33" s="291"/>
      <c r="F33" s="291"/>
      <c r="G33" s="291"/>
      <c r="H33" s="292"/>
      <c r="I33" s="180">
        <v>1327.2280841462605</v>
      </c>
      <c r="J33" s="155">
        <v>0</v>
      </c>
    </row>
    <row r="34" spans="1:13" ht="15.75" customHeight="1" thickBot="1" x14ac:dyDescent="0.3">
      <c r="A34" s="298" t="s">
        <v>3</v>
      </c>
      <c r="B34" s="299"/>
      <c r="C34" s="299"/>
      <c r="D34" s="299"/>
      <c r="E34" s="299"/>
      <c r="F34" s="299"/>
      <c r="G34" s="299"/>
      <c r="H34" s="299"/>
      <c r="I34" s="299"/>
      <c r="J34" s="161">
        <f>SUM(J30:J33)</f>
        <v>0</v>
      </c>
    </row>
    <row r="35" spans="1:13" ht="16.5" thickTop="1" thickBot="1" x14ac:dyDescent="0.3">
      <c r="A35" s="295" t="s">
        <v>74</v>
      </c>
      <c r="B35" s="296"/>
      <c r="C35" s="296"/>
      <c r="D35" s="296"/>
      <c r="E35" s="296"/>
      <c r="F35" s="296"/>
      <c r="G35" s="296"/>
      <c r="H35" s="296"/>
      <c r="I35" s="296"/>
      <c r="J35" s="163">
        <f>J27+J34</f>
        <v>0</v>
      </c>
    </row>
    <row r="36" spans="1:13" ht="16.5" thickTop="1" thickBot="1" x14ac:dyDescent="0.3">
      <c r="A36" s="93"/>
      <c r="B36" s="82"/>
      <c r="C36" s="82"/>
      <c r="D36" s="82"/>
      <c r="E36" s="82"/>
      <c r="F36" s="82"/>
      <c r="G36" s="82"/>
      <c r="H36" s="82"/>
      <c r="I36" s="82"/>
      <c r="J36" s="134"/>
    </row>
    <row r="37" spans="1:13" ht="17.25" customHeight="1" thickTop="1" x14ac:dyDescent="0.25">
      <c r="A37" s="310" t="s">
        <v>25</v>
      </c>
      <c r="B37" s="311"/>
      <c r="C37" s="311"/>
      <c r="D37" s="311"/>
      <c r="E37" s="311"/>
      <c r="F37" s="311"/>
      <c r="G37" s="311"/>
      <c r="H37" s="311"/>
      <c r="I37" s="311"/>
      <c r="J37" s="312"/>
    </row>
    <row r="38" spans="1:13" ht="15" customHeight="1" x14ac:dyDescent="0.25">
      <c r="A38" s="304" t="s">
        <v>6</v>
      </c>
      <c r="B38" s="305"/>
      <c r="C38" s="305"/>
      <c r="D38" s="305"/>
      <c r="E38" s="305"/>
      <c r="F38" s="305"/>
      <c r="G38" s="305"/>
      <c r="H38" s="306"/>
      <c r="I38" s="159" t="s">
        <v>279</v>
      </c>
      <c r="J38" s="133" t="s">
        <v>278</v>
      </c>
    </row>
    <row r="39" spans="1:13" x14ac:dyDescent="0.25">
      <c r="A39" s="307" t="s">
        <v>20</v>
      </c>
      <c r="B39" s="308"/>
      <c r="C39" s="308"/>
      <c r="D39" s="308"/>
      <c r="E39" s="308"/>
      <c r="F39" s="308"/>
      <c r="G39" s="308"/>
      <c r="H39" s="309"/>
      <c r="I39" s="179">
        <v>245337.73973057268</v>
      </c>
      <c r="J39" s="154">
        <v>0</v>
      </c>
      <c r="L39" s="65"/>
    </row>
    <row r="40" spans="1:13" x14ac:dyDescent="0.25">
      <c r="A40" s="290" t="s">
        <v>13</v>
      </c>
      <c r="B40" s="291"/>
      <c r="C40" s="291"/>
      <c r="D40" s="291"/>
      <c r="E40" s="291"/>
      <c r="F40" s="291"/>
      <c r="G40" s="291"/>
      <c r="H40" s="292"/>
      <c r="I40" s="176">
        <v>2654.4561682925209</v>
      </c>
      <c r="J40" s="157">
        <v>0</v>
      </c>
    </row>
    <row r="41" spans="1:13" x14ac:dyDescent="0.25">
      <c r="A41" s="290" t="s">
        <v>17</v>
      </c>
      <c r="B41" s="291"/>
      <c r="C41" s="291"/>
      <c r="D41" s="291"/>
      <c r="E41" s="291"/>
      <c r="F41" s="291"/>
      <c r="G41" s="291"/>
      <c r="H41" s="292"/>
      <c r="I41" s="176">
        <v>2654.4561682925209</v>
      </c>
      <c r="J41" s="157">
        <v>0</v>
      </c>
    </row>
    <row r="42" spans="1:13" ht="15" customHeight="1" x14ac:dyDescent="0.25">
      <c r="A42" s="297" t="s">
        <v>16</v>
      </c>
      <c r="B42" s="291"/>
      <c r="C42" s="291"/>
      <c r="D42" s="291"/>
      <c r="E42" s="291"/>
      <c r="F42" s="291"/>
      <c r="G42" s="291"/>
      <c r="H42" s="292"/>
      <c r="I42" s="176">
        <v>663.61404207313024</v>
      </c>
      <c r="J42" s="156">
        <f>I42*K42/1000</f>
        <v>0</v>
      </c>
    </row>
    <row r="43" spans="1:13" ht="15.75" customHeight="1" thickBot="1" x14ac:dyDescent="0.3">
      <c r="A43" s="298" t="s">
        <v>3</v>
      </c>
      <c r="B43" s="299"/>
      <c r="C43" s="299"/>
      <c r="D43" s="299"/>
      <c r="E43" s="299"/>
      <c r="F43" s="299"/>
      <c r="G43" s="299"/>
      <c r="H43" s="299"/>
      <c r="I43" s="299"/>
      <c r="J43" s="160">
        <f>SUM(J39:J42)</f>
        <v>0</v>
      </c>
    </row>
    <row r="44" spans="1:13" ht="15.75" thickTop="1" x14ac:dyDescent="0.25">
      <c r="A44" s="301" t="s">
        <v>314</v>
      </c>
      <c r="B44" s="302"/>
      <c r="C44" s="302"/>
      <c r="D44" s="302"/>
      <c r="E44" s="302"/>
      <c r="F44" s="302"/>
      <c r="G44" s="302"/>
      <c r="H44" s="302"/>
      <c r="I44" s="302"/>
      <c r="J44" s="303"/>
    </row>
    <row r="45" spans="1:13" ht="15" customHeight="1" x14ac:dyDescent="0.25">
      <c r="A45" s="304" t="s">
        <v>6</v>
      </c>
      <c r="B45" s="305"/>
      <c r="C45" s="305"/>
      <c r="D45" s="305"/>
      <c r="E45" s="305"/>
      <c r="F45" s="305"/>
      <c r="G45" s="305"/>
      <c r="H45" s="306"/>
      <c r="I45" s="177" t="s">
        <v>279</v>
      </c>
      <c r="J45" s="133" t="s">
        <v>278</v>
      </c>
    </row>
    <row r="46" spans="1:13" x14ac:dyDescent="0.25">
      <c r="A46" s="307" t="s">
        <v>20</v>
      </c>
      <c r="B46" s="308"/>
      <c r="C46" s="308"/>
      <c r="D46" s="308"/>
      <c r="E46" s="308"/>
      <c r="F46" s="308"/>
      <c r="G46" s="308"/>
      <c r="H46" s="309"/>
      <c r="I46" s="178">
        <v>12068.617691950361</v>
      </c>
      <c r="J46" s="154">
        <v>0</v>
      </c>
      <c r="M46" s="65"/>
    </row>
    <row r="47" spans="1:13" x14ac:dyDescent="0.25">
      <c r="A47" s="290" t="s">
        <v>13</v>
      </c>
      <c r="B47" s="291"/>
      <c r="C47" s="291"/>
      <c r="D47" s="291"/>
      <c r="E47" s="291"/>
      <c r="F47" s="291"/>
      <c r="G47" s="291"/>
      <c r="H47" s="292"/>
      <c r="I47" s="176">
        <v>995.4210631096953</v>
      </c>
      <c r="J47" s="157">
        <v>0</v>
      </c>
    </row>
    <row r="48" spans="1:13" x14ac:dyDescent="0.25">
      <c r="A48" s="290" t="s">
        <v>17</v>
      </c>
      <c r="B48" s="291"/>
      <c r="C48" s="291"/>
      <c r="D48" s="291"/>
      <c r="E48" s="291"/>
      <c r="F48" s="291"/>
      <c r="G48" s="291"/>
      <c r="H48" s="292"/>
      <c r="I48" s="176">
        <v>995.4210631096953</v>
      </c>
      <c r="J48" s="157">
        <v>0</v>
      </c>
    </row>
    <row r="49" spans="1:12" ht="15" customHeight="1" x14ac:dyDescent="0.25">
      <c r="A49" s="297" t="s">
        <v>14</v>
      </c>
      <c r="B49" s="291"/>
      <c r="C49" s="291"/>
      <c r="D49" s="291"/>
      <c r="E49" s="291"/>
      <c r="F49" s="291"/>
      <c r="G49" s="291"/>
      <c r="H49" s="292"/>
      <c r="I49" s="176">
        <v>1327.2280841462605</v>
      </c>
      <c r="J49" s="157">
        <v>0</v>
      </c>
    </row>
    <row r="50" spans="1:12" ht="15.75" customHeight="1" thickBot="1" x14ac:dyDescent="0.3">
      <c r="A50" s="298" t="s">
        <v>3</v>
      </c>
      <c r="B50" s="299"/>
      <c r="C50" s="299"/>
      <c r="D50" s="299"/>
      <c r="E50" s="299"/>
      <c r="F50" s="299"/>
      <c r="G50" s="299"/>
      <c r="H50" s="299"/>
      <c r="I50" s="299"/>
      <c r="J50" s="161">
        <f>SUM(J46:J49)</f>
        <v>0</v>
      </c>
    </row>
    <row r="51" spans="1:12" ht="16.5" thickTop="1" thickBot="1" x14ac:dyDescent="0.3">
      <c r="A51" s="295" t="s">
        <v>75</v>
      </c>
      <c r="B51" s="296"/>
      <c r="C51" s="296"/>
      <c r="D51" s="296"/>
      <c r="E51" s="296"/>
      <c r="F51" s="296"/>
      <c r="G51" s="296"/>
      <c r="H51" s="296"/>
      <c r="I51" s="296"/>
      <c r="J51" s="163">
        <f>J43+J50</f>
        <v>0</v>
      </c>
    </row>
    <row r="52" spans="1:12" ht="16.5" thickTop="1" thickBot="1" x14ac:dyDescent="0.3">
      <c r="A52" s="93"/>
      <c r="B52" s="82"/>
      <c r="C52" s="82"/>
      <c r="D52" s="82"/>
      <c r="E52" s="82"/>
      <c r="F52" s="82"/>
      <c r="G52" s="82"/>
      <c r="H52" s="82"/>
      <c r="I52" s="82"/>
      <c r="J52" s="134"/>
    </row>
    <row r="53" spans="1:12" ht="17.25" customHeight="1" thickTop="1" x14ac:dyDescent="0.25">
      <c r="A53" s="310" t="s">
        <v>26</v>
      </c>
      <c r="B53" s="311"/>
      <c r="C53" s="311"/>
      <c r="D53" s="311"/>
      <c r="E53" s="311"/>
      <c r="F53" s="311"/>
      <c r="G53" s="311"/>
      <c r="H53" s="311"/>
      <c r="I53" s="311"/>
      <c r="J53" s="312"/>
    </row>
    <row r="54" spans="1:12" ht="15" customHeight="1" x14ac:dyDescent="0.25">
      <c r="A54" s="304" t="s">
        <v>6</v>
      </c>
      <c r="B54" s="305"/>
      <c r="C54" s="305"/>
      <c r="D54" s="305"/>
      <c r="E54" s="305"/>
      <c r="F54" s="305"/>
      <c r="G54" s="305"/>
      <c r="H54" s="306"/>
      <c r="I54" s="177" t="s">
        <v>279</v>
      </c>
      <c r="J54" s="133" t="s">
        <v>278</v>
      </c>
    </row>
    <row r="55" spans="1:12" x14ac:dyDescent="0.25">
      <c r="A55" s="307" t="s">
        <v>20</v>
      </c>
      <c r="B55" s="308"/>
      <c r="C55" s="308"/>
      <c r="D55" s="308"/>
      <c r="E55" s="308"/>
      <c r="F55" s="308"/>
      <c r="G55" s="308"/>
      <c r="H55" s="309"/>
      <c r="I55" s="179">
        <v>259506.27115269759</v>
      </c>
      <c r="J55" s="154">
        <v>0</v>
      </c>
      <c r="L55" s="65"/>
    </row>
    <row r="56" spans="1:12" x14ac:dyDescent="0.25">
      <c r="A56" s="290" t="s">
        <v>13</v>
      </c>
      <c r="B56" s="291"/>
      <c r="C56" s="291"/>
      <c r="D56" s="291"/>
      <c r="E56" s="291"/>
      <c r="F56" s="291"/>
      <c r="G56" s="291"/>
      <c r="H56" s="292"/>
      <c r="I56" s="176">
        <v>5308.9123365850419</v>
      </c>
      <c r="J56" s="157">
        <v>0</v>
      </c>
    </row>
    <row r="57" spans="1:12" x14ac:dyDescent="0.25">
      <c r="A57" s="290" t="s">
        <v>17</v>
      </c>
      <c r="B57" s="291"/>
      <c r="C57" s="291"/>
      <c r="D57" s="291"/>
      <c r="E57" s="291"/>
      <c r="F57" s="291"/>
      <c r="G57" s="291"/>
      <c r="H57" s="292"/>
      <c r="I57" s="176">
        <v>5308.9123365850419</v>
      </c>
      <c r="J57" s="157">
        <v>0</v>
      </c>
    </row>
    <row r="58" spans="1:12" ht="15" customHeight="1" x14ac:dyDescent="0.25">
      <c r="A58" s="297" t="s">
        <v>16</v>
      </c>
      <c r="B58" s="291"/>
      <c r="C58" s="291"/>
      <c r="D58" s="291"/>
      <c r="E58" s="291"/>
      <c r="F58" s="291"/>
      <c r="G58" s="291"/>
      <c r="H58" s="292"/>
      <c r="I58" s="176">
        <v>663.61404207313024</v>
      </c>
      <c r="J58" s="157">
        <v>0</v>
      </c>
    </row>
    <row r="59" spans="1:12" ht="15.75" customHeight="1" thickBot="1" x14ac:dyDescent="0.3">
      <c r="A59" s="298" t="s">
        <v>3</v>
      </c>
      <c r="B59" s="299"/>
      <c r="C59" s="299"/>
      <c r="D59" s="299"/>
      <c r="E59" s="299"/>
      <c r="F59" s="299"/>
      <c r="G59" s="299"/>
      <c r="H59" s="299"/>
      <c r="I59" s="299"/>
      <c r="J59" s="161">
        <f>SUM(J55:J58)</f>
        <v>0</v>
      </c>
    </row>
    <row r="60" spans="1:12" ht="15.75" customHeight="1" thickTop="1" x14ac:dyDescent="0.25">
      <c r="A60" s="301" t="s">
        <v>315</v>
      </c>
      <c r="B60" s="302"/>
      <c r="C60" s="302"/>
      <c r="D60" s="302"/>
      <c r="E60" s="302"/>
      <c r="F60" s="302"/>
      <c r="G60" s="302"/>
      <c r="H60" s="302"/>
      <c r="I60" s="302"/>
      <c r="J60" s="303"/>
    </row>
    <row r="61" spans="1:12" ht="15.75" customHeight="1" x14ac:dyDescent="0.25">
      <c r="A61" s="304" t="s">
        <v>6</v>
      </c>
      <c r="B61" s="305"/>
      <c r="C61" s="305"/>
      <c r="D61" s="305"/>
      <c r="E61" s="305"/>
      <c r="F61" s="305"/>
      <c r="G61" s="305"/>
      <c r="H61" s="306"/>
      <c r="I61" s="177" t="s">
        <v>279</v>
      </c>
      <c r="J61" s="133" t="s">
        <v>278</v>
      </c>
    </row>
    <row r="62" spans="1:12" ht="15.75" customHeight="1" x14ac:dyDescent="0.25">
      <c r="A62" s="307" t="s">
        <v>20</v>
      </c>
      <c r="B62" s="308"/>
      <c r="C62" s="308"/>
      <c r="D62" s="308"/>
      <c r="E62" s="308"/>
      <c r="F62" s="308"/>
      <c r="G62" s="308"/>
      <c r="H62" s="309"/>
      <c r="I62" s="178">
        <v>13272.280841462605</v>
      </c>
      <c r="J62" s="154">
        <v>0</v>
      </c>
    </row>
    <row r="63" spans="1:12" ht="15.75" customHeight="1" x14ac:dyDescent="0.25">
      <c r="A63" s="290" t="s">
        <v>13</v>
      </c>
      <c r="B63" s="291"/>
      <c r="C63" s="291"/>
      <c r="D63" s="291"/>
      <c r="E63" s="291"/>
      <c r="F63" s="291"/>
      <c r="G63" s="291"/>
      <c r="H63" s="292"/>
      <c r="I63" s="176">
        <v>2654.4561682925209</v>
      </c>
      <c r="J63" s="157">
        <v>0</v>
      </c>
    </row>
    <row r="64" spans="1:12" ht="15.75" customHeight="1" x14ac:dyDescent="0.25">
      <c r="A64" s="290" t="s">
        <v>17</v>
      </c>
      <c r="B64" s="291"/>
      <c r="C64" s="291"/>
      <c r="D64" s="291"/>
      <c r="E64" s="291"/>
      <c r="F64" s="291"/>
      <c r="G64" s="291"/>
      <c r="H64" s="292"/>
      <c r="I64" s="176">
        <v>2654.4561682925209</v>
      </c>
      <c r="J64" s="157">
        <v>0</v>
      </c>
    </row>
    <row r="65" spans="1:13" ht="15.75" customHeight="1" x14ac:dyDescent="0.25">
      <c r="A65" s="297" t="s">
        <v>14</v>
      </c>
      <c r="B65" s="291"/>
      <c r="C65" s="291"/>
      <c r="D65" s="291"/>
      <c r="E65" s="291"/>
      <c r="F65" s="291"/>
      <c r="G65" s="291"/>
      <c r="H65" s="292"/>
      <c r="I65" s="176">
        <v>1327.2280841462605</v>
      </c>
      <c r="J65" s="157">
        <v>0</v>
      </c>
    </row>
    <row r="66" spans="1:13" ht="15.75" customHeight="1" thickBot="1" x14ac:dyDescent="0.3">
      <c r="A66" s="298" t="s">
        <v>3</v>
      </c>
      <c r="B66" s="299"/>
      <c r="C66" s="299"/>
      <c r="D66" s="299"/>
      <c r="E66" s="299"/>
      <c r="F66" s="299"/>
      <c r="G66" s="299"/>
      <c r="H66" s="299"/>
      <c r="I66" s="300"/>
      <c r="J66" s="164">
        <f>SUM(J62:J65)</f>
        <v>0</v>
      </c>
    </row>
    <row r="67" spans="1:13" ht="16.5" thickTop="1" thickBot="1" x14ac:dyDescent="0.3">
      <c r="A67" s="295" t="s">
        <v>76</v>
      </c>
      <c r="B67" s="324"/>
      <c r="C67" s="324"/>
      <c r="D67" s="324"/>
      <c r="E67" s="324"/>
      <c r="F67" s="324"/>
      <c r="G67" s="324"/>
      <c r="H67" s="324"/>
      <c r="I67" s="324"/>
      <c r="J67" s="163">
        <f>J59+J66</f>
        <v>0</v>
      </c>
    </row>
    <row r="68" spans="1:13" ht="16.5" thickTop="1" thickBot="1" x14ac:dyDescent="0.3">
      <c r="A68" s="93"/>
      <c r="B68" s="82"/>
      <c r="C68" s="82"/>
      <c r="D68" s="82"/>
      <c r="E68" s="82"/>
      <c r="F68" s="82"/>
      <c r="G68" s="82"/>
      <c r="H68" s="82"/>
      <c r="I68" s="82"/>
      <c r="J68" s="134"/>
    </row>
    <row r="69" spans="1:13" ht="17.25" customHeight="1" thickTop="1" x14ac:dyDescent="0.25">
      <c r="A69" s="310" t="s">
        <v>27</v>
      </c>
      <c r="B69" s="311"/>
      <c r="C69" s="311"/>
      <c r="D69" s="311"/>
      <c r="E69" s="311"/>
      <c r="F69" s="311"/>
      <c r="G69" s="311"/>
      <c r="H69" s="311"/>
      <c r="I69" s="311"/>
      <c r="J69" s="312"/>
    </row>
    <row r="70" spans="1:13" ht="15" customHeight="1" x14ac:dyDescent="0.25">
      <c r="A70" s="304" t="s">
        <v>6</v>
      </c>
      <c r="B70" s="325"/>
      <c r="C70" s="325"/>
      <c r="D70" s="325"/>
      <c r="E70" s="325"/>
      <c r="F70" s="325"/>
      <c r="G70" s="325"/>
      <c r="H70" s="326"/>
      <c r="I70" s="177" t="s">
        <v>279</v>
      </c>
      <c r="J70" s="133" t="s">
        <v>278</v>
      </c>
    </row>
    <row r="71" spans="1:13" ht="15" customHeight="1" x14ac:dyDescent="0.25">
      <c r="A71" s="307" t="s">
        <v>20</v>
      </c>
      <c r="B71" s="308"/>
      <c r="C71" s="308"/>
      <c r="D71" s="308"/>
      <c r="E71" s="308"/>
      <c r="F71" s="308"/>
      <c r="G71" s="308"/>
      <c r="H71" s="309"/>
      <c r="I71" s="182">
        <v>519669.52020704758</v>
      </c>
      <c r="J71" s="154">
        <v>0</v>
      </c>
      <c r="L71" s="65"/>
    </row>
    <row r="72" spans="1:13" ht="15.75" customHeight="1" x14ac:dyDescent="0.25">
      <c r="A72" s="290" t="s">
        <v>13</v>
      </c>
      <c r="B72" s="291"/>
      <c r="C72" s="291"/>
      <c r="D72" s="291"/>
      <c r="E72" s="291"/>
      <c r="F72" s="291"/>
      <c r="G72" s="291"/>
      <c r="H72" s="292"/>
      <c r="I72" s="180">
        <v>7963.3685048775624</v>
      </c>
      <c r="J72" s="157">
        <v>0</v>
      </c>
    </row>
    <row r="73" spans="1:13" x14ac:dyDescent="0.25">
      <c r="A73" s="290" t="s">
        <v>17</v>
      </c>
      <c r="B73" s="291"/>
      <c r="C73" s="291"/>
      <c r="D73" s="291"/>
      <c r="E73" s="291"/>
      <c r="F73" s="291"/>
      <c r="G73" s="291"/>
      <c r="H73" s="292"/>
      <c r="I73" s="176">
        <v>7963.3685048775624</v>
      </c>
      <c r="J73" s="157">
        <v>0</v>
      </c>
    </row>
    <row r="74" spans="1:13" ht="15" customHeight="1" x14ac:dyDescent="0.25">
      <c r="A74" s="297" t="s">
        <v>16</v>
      </c>
      <c r="B74" s="291"/>
      <c r="C74" s="291"/>
      <c r="D74" s="291"/>
      <c r="E74" s="291"/>
      <c r="F74" s="291"/>
      <c r="G74" s="291"/>
      <c r="H74" s="292"/>
      <c r="I74" s="176">
        <v>663.61404207313024</v>
      </c>
      <c r="J74" s="157">
        <f>I74*K74/1000</f>
        <v>0</v>
      </c>
    </row>
    <row r="75" spans="1:13" ht="15.75" customHeight="1" thickBot="1" x14ac:dyDescent="0.3">
      <c r="A75" s="298" t="s">
        <v>3</v>
      </c>
      <c r="B75" s="299"/>
      <c r="C75" s="299"/>
      <c r="D75" s="299"/>
      <c r="E75" s="299"/>
      <c r="F75" s="299"/>
      <c r="G75" s="299"/>
      <c r="H75" s="299"/>
      <c r="I75" s="300"/>
      <c r="J75" s="164">
        <f>SUM(J71:J74)</f>
        <v>0</v>
      </c>
    </row>
    <row r="76" spans="1:13" ht="15.75" thickTop="1" x14ac:dyDescent="0.25">
      <c r="A76" s="301" t="s">
        <v>316</v>
      </c>
      <c r="B76" s="302"/>
      <c r="C76" s="302"/>
      <c r="D76" s="302"/>
      <c r="E76" s="302"/>
      <c r="F76" s="302"/>
      <c r="G76" s="302"/>
      <c r="H76" s="302"/>
      <c r="I76" s="302"/>
      <c r="J76" s="303"/>
    </row>
    <row r="77" spans="1:13" ht="15" customHeight="1" x14ac:dyDescent="0.25">
      <c r="A77" s="304" t="s">
        <v>6</v>
      </c>
      <c r="B77" s="305"/>
      <c r="C77" s="305"/>
      <c r="D77" s="305"/>
      <c r="E77" s="305"/>
      <c r="F77" s="305"/>
      <c r="G77" s="305"/>
      <c r="H77" s="306"/>
      <c r="I77" s="177" t="s">
        <v>279</v>
      </c>
      <c r="J77" s="133" t="s">
        <v>278</v>
      </c>
    </row>
    <row r="78" spans="1:13" x14ac:dyDescent="0.25">
      <c r="A78" s="307" t="s">
        <v>20</v>
      </c>
      <c r="B78" s="308"/>
      <c r="C78" s="308"/>
      <c r="D78" s="308"/>
      <c r="E78" s="308"/>
      <c r="F78" s="308"/>
      <c r="G78" s="308"/>
      <c r="H78" s="309"/>
      <c r="I78" s="178">
        <v>28305.527904970466</v>
      </c>
      <c r="J78" s="154">
        <v>0</v>
      </c>
      <c r="L78" s="65"/>
      <c r="M78" s="65"/>
    </row>
    <row r="79" spans="1:13" x14ac:dyDescent="0.25">
      <c r="A79" s="290" t="s">
        <v>13</v>
      </c>
      <c r="B79" s="291"/>
      <c r="C79" s="291"/>
      <c r="D79" s="291"/>
      <c r="E79" s="291"/>
      <c r="F79" s="291"/>
      <c r="G79" s="291"/>
      <c r="H79" s="292"/>
      <c r="I79" s="176">
        <v>2322.649147255956</v>
      </c>
      <c r="J79" s="157">
        <v>0</v>
      </c>
    </row>
    <row r="80" spans="1:13" x14ac:dyDescent="0.25">
      <c r="A80" s="290" t="s">
        <v>17</v>
      </c>
      <c r="B80" s="291"/>
      <c r="C80" s="291"/>
      <c r="D80" s="291"/>
      <c r="E80" s="291"/>
      <c r="F80" s="291"/>
      <c r="G80" s="291"/>
      <c r="H80" s="292"/>
      <c r="I80" s="176">
        <v>2322.649147255956</v>
      </c>
      <c r="J80" s="157">
        <v>0</v>
      </c>
    </row>
    <row r="81" spans="1:13" ht="15" customHeight="1" x14ac:dyDescent="0.25">
      <c r="A81" s="297" t="s">
        <v>14</v>
      </c>
      <c r="B81" s="291"/>
      <c r="C81" s="291"/>
      <c r="D81" s="291"/>
      <c r="E81" s="291"/>
      <c r="F81" s="291"/>
      <c r="G81" s="291"/>
      <c r="H81" s="292"/>
      <c r="I81" s="176">
        <v>1327.2280841462605</v>
      </c>
      <c r="J81" s="157">
        <v>0</v>
      </c>
    </row>
    <row r="82" spans="1:13" ht="15.75" customHeight="1" thickBot="1" x14ac:dyDescent="0.3">
      <c r="A82" s="298" t="s">
        <v>3</v>
      </c>
      <c r="B82" s="299"/>
      <c r="C82" s="299"/>
      <c r="D82" s="299"/>
      <c r="E82" s="299"/>
      <c r="F82" s="299"/>
      <c r="G82" s="299"/>
      <c r="H82" s="299"/>
      <c r="I82" s="300"/>
      <c r="J82" s="164">
        <f>SUM(J78:J81)</f>
        <v>0</v>
      </c>
    </row>
    <row r="83" spans="1:13" ht="15.75" customHeight="1" thickTop="1" thickBot="1" x14ac:dyDescent="0.3">
      <c r="A83" s="295" t="s">
        <v>77</v>
      </c>
      <c r="B83" s="296"/>
      <c r="C83" s="296"/>
      <c r="D83" s="296"/>
      <c r="E83" s="296"/>
      <c r="F83" s="296"/>
      <c r="G83" s="296"/>
      <c r="H83" s="296"/>
      <c r="I83" s="296"/>
      <c r="J83" s="163">
        <f>J75+J82</f>
        <v>0</v>
      </c>
    </row>
    <row r="84" spans="1:13" ht="15" customHeight="1" thickTop="1" thickBot="1" x14ac:dyDescent="0.3">
      <c r="A84" s="93"/>
      <c r="B84" s="82"/>
      <c r="C84" s="82"/>
      <c r="D84" s="82"/>
      <c r="E84" s="82"/>
      <c r="F84" s="82"/>
      <c r="G84" s="82"/>
      <c r="H84" s="82"/>
      <c r="I84" s="82"/>
      <c r="J84" s="134"/>
    </row>
    <row r="85" spans="1:13" ht="15" customHeight="1" thickTop="1" x14ac:dyDescent="0.25">
      <c r="A85" s="310" t="s">
        <v>28</v>
      </c>
      <c r="B85" s="311"/>
      <c r="C85" s="311"/>
      <c r="D85" s="311"/>
      <c r="E85" s="311"/>
      <c r="F85" s="311"/>
      <c r="G85" s="311"/>
      <c r="H85" s="311"/>
      <c r="I85" s="311"/>
      <c r="J85" s="312"/>
    </row>
    <row r="86" spans="1:13" ht="15" customHeight="1" x14ac:dyDescent="0.25">
      <c r="A86" s="304" t="s">
        <v>6</v>
      </c>
      <c r="B86" s="305"/>
      <c r="C86" s="305"/>
      <c r="D86" s="305"/>
      <c r="E86" s="305"/>
      <c r="F86" s="305"/>
      <c r="G86" s="305"/>
      <c r="H86" s="306"/>
      <c r="I86" s="177" t="s">
        <v>279</v>
      </c>
      <c r="J86" s="133" t="s">
        <v>278</v>
      </c>
    </row>
    <row r="87" spans="1:13" ht="15" customHeight="1" x14ac:dyDescent="0.25">
      <c r="A87" s="307" t="s">
        <v>20</v>
      </c>
      <c r="B87" s="308"/>
      <c r="C87" s="308"/>
      <c r="D87" s="308"/>
      <c r="E87" s="308"/>
      <c r="F87" s="308"/>
      <c r="G87" s="308"/>
      <c r="H87" s="309"/>
      <c r="I87" s="179">
        <v>474338.044993032</v>
      </c>
      <c r="J87" s="154">
        <v>0</v>
      </c>
      <c r="L87" s="65"/>
    </row>
    <row r="88" spans="1:13" ht="15" customHeight="1" x14ac:dyDescent="0.25">
      <c r="A88" s="290" t="s">
        <v>13</v>
      </c>
      <c r="B88" s="291"/>
      <c r="C88" s="291"/>
      <c r="D88" s="291"/>
      <c r="E88" s="291"/>
      <c r="F88" s="291"/>
      <c r="G88" s="291"/>
      <c r="H88" s="292"/>
      <c r="I88" s="176">
        <v>9290.596589023824</v>
      </c>
      <c r="J88" s="157">
        <v>0</v>
      </c>
    </row>
    <row r="89" spans="1:13" ht="15" customHeight="1" x14ac:dyDescent="0.25">
      <c r="A89" s="290" t="s">
        <v>17</v>
      </c>
      <c r="B89" s="291"/>
      <c r="C89" s="291"/>
      <c r="D89" s="291"/>
      <c r="E89" s="291"/>
      <c r="F89" s="291"/>
      <c r="G89" s="291"/>
      <c r="H89" s="292"/>
      <c r="I89" s="176">
        <v>9290.596589023824</v>
      </c>
      <c r="J89" s="157">
        <v>0</v>
      </c>
    </row>
    <row r="90" spans="1:13" ht="15" customHeight="1" x14ac:dyDescent="0.25">
      <c r="A90" s="297" t="s">
        <v>16</v>
      </c>
      <c r="B90" s="291"/>
      <c r="C90" s="291"/>
      <c r="D90" s="291"/>
      <c r="E90" s="291"/>
      <c r="F90" s="291"/>
      <c r="G90" s="291"/>
      <c r="H90" s="292"/>
      <c r="I90" s="176">
        <v>663.61404207313024</v>
      </c>
      <c r="J90" s="157">
        <f>I90*K90/1000</f>
        <v>0</v>
      </c>
    </row>
    <row r="91" spans="1:13" ht="15" customHeight="1" thickBot="1" x14ac:dyDescent="0.3">
      <c r="A91" s="298" t="s">
        <v>3</v>
      </c>
      <c r="B91" s="299"/>
      <c r="C91" s="299"/>
      <c r="D91" s="299"/>
      <c r="E91" s="299"/>
      <c r="F91" s="299"/>
      <c r="G91" s="299"/>
      <c r="H91" s="299"/>
      <c r="I91" s="300"/>
      <c r="J91" s="164">
        <f>SUM(J87:J90)</f>
        <v>0</v>
      </c>
    </row>
    <row r="92" spans="1:13" ht="15" customHeight="1" thickTop="1" x14ac:dyDescent="0.25">
      <c r="A92" s="301" t="s">
        <v>317</v>
      </c>
      <c r="B92" s="302"/>
      <c r="C92" s="302"/>
      <c r="D92" s="302"/>
      <c r="E92" s="302"/>
      <c r="F92" s="302"/>
      <c r="G92" s="302"/>
      <c r="H92" s="302"/>
      <c r="I92" s="302"/>
      <c r="J92" s="303"/>
    </row>
    <row r="93" spans="1:13" ht="15" customHeight="1" x14ac:dyDescent="0.25">
      <c r="A93" s="304" t="s">
        <v>6</v>
      </c>
      <c r="B93" s="305"/>
      <c r="C93" s="305"/>
      <c r="D93" s="305"/>
      <c r="E93" s="305"/>
      <c r="F93" s="305"/>
      <c r="G93" s="305"/>
      <c r="H93" s="306"/>
      <c r="I93" s="177" t="s">
        <v>279</v>
      </c>
      <c r="J93" s="133" t="s">
        <v>278</v>
      </c>
    </row>
    <row r="94" spans="1:13" ht="15" customHeight="1" x14ac:dyDescent="0.25">
      <c r="A94" s="307" t="s">
        <v>20</v>
      </c>
      <c r="B94" s="308"/>
      <c r="C94" s="308"/>
      <c r="D94" s="308"/>
      <c r="E94" s="308"/>
      <c r="F94" s="308"/>
      <c r="G94" s="308"/>
      <c r="H94" s="309"/>
      <c r="I94" s="178">
        <v>28305.527904970466</v>
      </c>
      <c r="J94" s="154">
        <v>0</v>
      </c>
      <c r="M94" s="65"/>
    </row>
    <row r="95" spans="1:13" ht="15" customHeight="1" x14ac:dyDescent="0.25">
      <c r="A95" s="290" t="s">
        <v>13</v>
      </c>
      <c r="B95" s="291"/>
      <c r="C95" s="291"/>
      <c r="D95" s="291"/>
      <c r="E95" s="291"/>
      <c r="F95" s="291"/>
      <c r="G95" s="291"/>
      <c r="H95" s="292"/>
      <c r="I95" s="176">
        <v>3318.0702103656513</v>
      </c>
      <c r="J95" s="157">
        <v>0</v>
      </c>
    </row>
    <row r="96" spans="1:13" ht="15" customHeight="1" x14ac:dyDescent="0.25">
      <c r="A96" s="290" t="s">
        <v>17</v>
      </c>
      <c r="B96" s="291"/>
      <c r="C96" s="291"/>
      <c r="D96" s="291"/>
      <c r="E96" s="291"/>
      <c r="F96" s="291"/>
      <c r="G96" s="291"/>
      <c r="H96" s="292"/>
      <c r="I96" s="176">
        <v>3318.0702103656513</v>
      </c>
      <c r="J96" s="157">
        <v>0</v>
      </c>
    </row>
    <row r="97" spans="1:13" ht="15" customHeight="1" x14ac:dyDescent="0.25">
      <c r="A97" s="297" t="s">
        <v>14</v>
      </c>
      <c r="B97" s="291"/>
      <c r="C97" s="291"/>
      <c r="D97" s="291"/>
      <c r="E97" s="291"/>
      <c r="F97" s="291"/>
      <c r="G97" s="291"/>
      <c r="H97" s="292"/>
      <c r="I97" s="176">
        <v>1327.2280841462605</v>
      </c>
      <c r="J97" s="157">
        <v>0</v>
      </c>
    </row>
    <row r="98" spans="1:13" ht="15" customHeight="1" thickBot="1" x14ac:dyDescent="0.3">
      <c r="A98" s="298" t="s">
        <v>3</v>
      </c>
      <c r="B98" s="299"/>
      <c r="C98" s="299"/>
      <c r="D98" s="299"/>
      <c r="E98" s="299"/>
      <c r="F98" s="299"/>
      <c r="G98" s="299"/>
      <c r="H98" s="299"/>
      <c r="I98" s="300"/>
      <c r="J98" s="164">
        <f>SUM(J94:J97)</f>
        <v>0</v>
      </c>
    </row>
    <row r="99" spans="1:13" ht="15" customHeight="1" thickTop="1" thickBot="1" x14ac:dyDescent="0.3">
      <c r="A99" s="295" t="s">
        <v>78</v>
      </c>
      <c r="B99" s="296"/>
      <c r="C99" s="296"/>
      <c r="D99" s="296"/>
      <c r="E99" s="296"/>
      <c r="F99" s="296"/>
      <c r="G99" s="296"/>
      <c r="H99" s="296"/>
      <c r="I99" s="296"/>
      <c r="J99" s="163">
        <f>J91+J98</f>
        <v>0</v>
      </c>
    </row>
    <row r="100" spans="1:13" ht="15" customHeight="1" thickTop="1" thickBot="1" x14ac:dyDescent="0.3">
      <c r="A100" s="93"/>
      <c r="B100" s="82"/>
      <c r="C100" s="82"/>
      <c r="D100" s="82"/>
      <c r="E100" s="82"/>
      <c r="F100" s="82"/>
      <c r="G100" s="82"/>
      <c r="H100" s="82"/>
      <c r="I100" s="82"/>
      <c r="J100" s="134"/>
    </row>
    <row r="101" spans="1:13" ht="18" customHeight="1" thickTop="1" x14ac:dyDescent="0.25">
      <c r="A101" s="310" t="s">
        <v>29</v>
      </c>
      <c r="B101" s="311"/>
      <c r="C101" s="311"/>
      <c r="D101" s="311"/>
      <c r="E101" s="311"/>
      <c r="F101" s="311"/>
      <c r="G101" s="311"/>
      <c r="H101" s="311"/>
      <c r="I101" s="311"/>
      <c r="J101" s="312"/>
    </row>
    <row r="102" spans="1:13" ht="15" customHeight="1" x14ac:dyDescent="0.25">
      <c r="A102" s="304" t="s">
        <v>6</v>
      </c>
      <c r="B102" s="305"/>
      <c r="C102" s="305"/>
      <c r="D102" s="305"/>
      <c r="E102" s="305"/>
      <c r="F102" s="305"/>
      <c r="G102" s="305"/>
      <c r="H102" s="306"/>
      <c r="I102" s="177" t="s">
        <v>279</v>
      </c>
      <c r="J102" s="133" t="s">
        <v>278</v>
      </c>
    </row>
    <row r="103" spans="1:13" ht="15" customHeight="1" x14ac:dyDescent="0.25">
      <c r="A103" s="307" t="s">
        <v>20</v>
      </c>
      <c r="B103" s="308"/>
      <c r="C103" s="308"/>
      <c r="D103" s="308"/>
      <c r="E103" s="308"/>
      <c r="F103" s="308"/>
      <c r="G103" s="308"/>
      <c r="H103" s="309"/>
      <c r="I103" s="179">
        <v>286880.35038821422</v>
      </c>
      <c r="J103" s="154">
        <v>0</v>
      </c>
      <c r="L103" s="65"/>
    </row>
    <row r="104" spans="1:13" ht="15" customHeight="1" x14ac:dyDescent="0.25">
      <c r="A104" s="290" t="s">
        <v>13</v>
      </c>
      <c r="B104" s="291"/>
      <c r="C104" s="291"/>
      <c r="D104" s="291"/>
      <c r="E104" s="291"/>
      <c r="F104" s="291"/>
      <c r="G104" s="291"/>
      <c r="H104" s="292"/>
      <c r="I104" s="176">
        <v>5308.9123365850419</v>
      </c>
      <c r="J104" s="157">
        <v>0</v>
      </c>
    </row>
    <row r="105" spans="1:13" ht="15" customHeight="1" x14ac:dyDescent="0.25">
      <c r="A105" s="290" t="s">
        <v>17</v>
      </c>
      <c r="B105" s="291"/>
      <c r="C105" s="291"/>
      <c r="D105" s="291"/>
      <c r="E105" s="291"/>
      <c r="F105" s="291"/>
      <c r="G105" s="291"/>
      <c r="H105" s="292"/>
      <c r="I105" s="176">
        <v>5308.9123365850419</v>
      </c>
      <c r="J105" s="157">
        <v>0</v>
      </c>
    </row>
    <row r="106" spans="1:13" ht="15" customHeight="1" x14ac:dyDescent="0.25">
      <c r="A106" s="297" t="s">
        <v>16</v>
      </c>
      <c r="B106" s="291"/>
      <c r="C106" s="291"/>
      <c r="D106" s="291"/>
      <c r="E106" s="291"/>
      <c r="F106" s="291"/>
      <c r="G106" s="291"/>
      <c r="H106" s="292"/>
      <c r="I106" s="176">
        <v>663.61404207313024</v>
      </c>
      <c r="J106" s="157">
        <v>0</v>
      </c>
    </row>
    <row r="107" spans="1:13" ht="15" customHeight="1" thickBot="1" x14ac:dyDescent="0.3">
      <c r="A107" s="298" t="s">
        <v>3</v>
      </c>
      <c r="B107" s="299"/>
      <c r="C107" s="299"/>
      <c r="D107" s="299"/>
      <c r="E107" s="299"/>
      <c r="F107" s="299"/>
      <c r="G107" s="299"/>
      <c r="H107" s="299"/>
      <c r="I107" s="300"/>
      <c r="J107" s="164">
        <f>SUM(J103:J106)</f>
        <v>0</v>
      </c>
    </row>
    <row r="108" spans="1:13" ht="15" customHeight="1" thickTop="1" x14ac:dyDescent="0.25">
      <c r="A108" s="301" t="s">
        <v>318</v>
      </c>
      <c r="B108" s="302"/>
      <c r="C108" s="302"/>
      <c r="D108" s="302"/>
      <c r="E108" s="302"/>
      <c r="F108" s="302"/>
      <c r="G108" s="302"/>
      <c r="H108" s="302"/>
      <c r="I108" s="302"/>
      <c r="J108" s="303"/>
    </row>
    <row r="109" spans="1:13" ht="15" customHeight="1" x14ac:dyDescent="0.25">
      <c r="A109" s="304" t="s">
        <v>6</v>
      </c>
      <c r="B109" s="305"/>
      <c r="C109" s="305"/>
      <c r="D109" s="305"/>
      <c r="E109" s="305"/>
      <c r="F109" s="305"/>
      <c r="G109" s="305"/>
      <c r="H109" s="306"/>
      <c r="I109" s="177" t="s">
        <v>279</v>
      </c>
      <c r="J109" s="133" t="s">
        <v>278</v>
      </c>
    </row>
    <row r="110" spans="1:13" ht="15" customHeight="1" x14ac:dyDescent="0.25">
      <c r="A110" s="307" t="s">
        <v>20</v>
      </c>
      <c r="B110" s="308"/>
      <c r="C110" s="308"/>
      <c r="D110" s="308"/>
      <c r="E110" s="308"/>
      <c r="F110" s="308"/>
      <c r="G110" s="308"/>
      <c r="H110" s="309"/>
      <c r="I110" s="178">
        <v>12752.2728780941</v>
      </c>
      <c r="J110" s="154">
        <v>0</v>
      </c>
      <c r="M110" s="65"/>
    </row>
    <row r="111" spans="1:13" ht="15" customHeight="1" x14ac:dyDescent="0.25">
      <c r="A111" s="290" t="s">
        <v>13</v>
      </c>
      <c r="B111" s="291"/>
      <c r="C111" s="291"/>
      <c r="D111" s="291"/>
      <c r="E111" s="291"/>
      <c r="F111" s="291"/>
      <c r="G111" s="291"/>
      <c r="H111" s="292"/>
      <c r="I111" s="176">
        <v>1791.7579135974515</v>
      </c>
      <c r="J111" s="157">
        <v>0</v>
      </c>
    </row>
    <row r="112" spans="1:13" ht="15" customHeight="1" x14ac:dyDescent="0.25">
      <c r="A112" s="290" t="s">
        <v>17</v>
      </c>
      <c r="B112" s="291"/>
      <c r="C112" s="291"/>
      <c r="D112" s="291"/>
      <c r="E112" s="291"/>
      <c r="F112" s="291"/>
      <c r="G112" s="291"/>
      <c r="H112" s="292"/>
      <c r="I112" s="176">
        <v>1791.7579135974515</v>
      </c>
      <c r="J112" s="157">
        <v>0</v>
      </c>
    </row>
    <row r="113" spans="1:13" ht="15" customHeight="1" x14ac:dyDescent="0.25">
      <c r="A113" s="297" t="s">
        <v>14</v>
      </c>
      <c r="B113" s="291"/>
      <c r="C113" s="291"/>
      <c r="D113" s="291"/>
      <c r="E113" s="291"/>
      <c r="F113" s="291"/>
      <c r="G113" s="291"/>
      <c r="H113" s="292"/>
      <c r="I113" s="176">
        <v>1327.2280841462605</v>
      </c>
      <c r="J113" s="157">
        <v>0</v>
      </c>
    </row>
    <row r="114" spans="1:13" ht="15.75" thickBot="1" x14ac:dyDescent="0.3">
      <c r="A114" s="298" t="s">
        <v>3</v>
      </c>
      <c r="B114" s="299"/>
      <c r="C114" s="299"/>
      <c r="D114" s="299"/>
      <c r="E114" s="299"/>
      <c r="F114" s="299"/>
      <c r="G114" s="299"/>
      <c r="H114" s="299"/>
      <c r="I114" s="300"/>
      <c r="J114" s="164">
        <f>SUM(J110:J113)</f>
        <v>0</v>
      </c>
    </row>
    <row r="115" spans="1:13" ht="15.75" customHeight="1" thickTop="1" thickBot="1" x14ac:dyDescent="0.3">
      <c r="A115" s="295" t="s">
        <v>79</v>
      </c>
      <c r="B115" s="296"/>
      <c r="C115" s="296"/>
      <c r="D115" s="296"/>
      <c r="E115" s="296"/>
      <c r="F115" s="296"/>
      <c r="G115" s="296"/>
      <c r="H115" s="296"/>
      <c r="I115" s="296"/>
      <c r="J115" s="163">
        <f>J107+J114</f>
        <v>0</v>
      </c>
    </row>
    <row r="116" spans="1:13" ht="16.5" thickTop="1" thickBot="1" x14ac:dyDescent="0.3">
      <c r="A116" s="93"/>
      <c r="B116" s="82"/>
      <c r="C116" s="82"/>
      <c r="D116" s="82"/>
      <c r="E116" s="82"/>
      <c r="F116" s="82"/>
      <c r="G116" s="82"/>
      <c r="H116" s="82"/>
      <c r="I116" s="82"/>
      <c r="J116" s="134"/>
    </row>
    <row r="117" spans="1:13" ht="17.25" customHeight="1" thickTop="1" x14ac:dyDescent="0.25">
      <c r="A117" s="310" t="s">
        <v>271</v>
      </c>
      <c r="B117" s="311"/>
      <c r="C117" s="311"/>
      <c r="D117" s="311"/>
      <c r="E117" s="311"/>
      <c r="F117" s="311"/>
      <c r="G117" s="311"/>
      <c r="H117" s="311"/>
      <c r="I117" s="311"/>
      <c r="J117" s="312"/>
    </row>
    <row r="118" spans="1:13" ht="15" customHeight="1" x14ac:dyDescent="0.25">
      <c r="A118" s="304" t="s">
        <v>6</v>
      </c>
      <c r="B118" s="305"/>
      <c r="C118" s="305"/>
      <c r="D118" s="305"/>
      <c r="E118" s="305"/>
      <c r="F118" s="305"/>
      <c r="G118" s="305"/>
      <c r="H118" s="306"/>
      <c r="I118" s="177" t="s">
        <v>279</v>
      </c>
      <c r="J118" s="133" t="s">
        <v>278</v>
      </c>
    </row>
    <row r="119" spans="1:13" x14ac:dyDescent="0.25">
      <c r="A119" s="307" t="s">
        <v>20</v>
      </c>
      <c r="B119" s="308"/>
      <c r="C119" s="308"/>
      <c r="D119" s="308"/>
      <c r="E119" s="308"/>
      <c r="F119" s="308"/>
      <c r="G119" s="308"/>
      <c r="H119" s="309"/>
      <c r="I119" s="179">
        <v>186581.72406928131</v>
      </c>
      <c r="J119" s="154">
        <v>0</v>
      </c>
      <c r="L119" s="65"/>
    </row>
    <row r="120" spans="1:13" x14ac:dyDescent="0.25">
      <c r="A120" s="290" t="s">
        <v>13</v>
      </c>
      <c r="B120" s="291"/>
      <c r="C120" s="291"/>
      <c r="D120" s="291"/>
      <c r="E120" s="291"/>
      <c r="F120" s="291"/>
      <c r="G120" s="291"/>
      <c r="H120" s="292"/>
      <c r="I120" s="176">
        <v>7963.3685048775624</v>
      </c>
      <c r="J120" s="157">
        <v>0</v>
      </c>
    </row>
    <row r="121" spans="1:13" x14ac:dyDescent="0.25">
      <c r="A121" s="290" t="s">
        <v>17</v>
      </c>
      <c r="B121" s="291"/>
      <c r="C121" s="291"/>
      <c r="D121" s="291"/>
      <c r="E121" s="291"/>
      <c r="F121" s="291"/>
      <c r="G121" s="291"/>
      <c r="H121" s="292"/>
      <c r="I121" s="176">
        <v>7963.3685048775624</v>
      </c>
      <c r="J121" s="157">
        <v>0</v>
      </c>
    </row>
    <row r="122" spans="1:13" ht="15" customHeight="1" x14ac:dyDescent="0.25">
      <c r="A122" s="297" t="s">
        <v>16</v>
      </c>
      <c r="B122" s="291"/>
      <c r="C122" s="291"/>
      <c r="D122" s="291"/>
      <c r="E122" s="291"/>
      <c r="F122" s="291"/>
      <c r="G122" s="291"/>
      <c r="H122" s="292"/>
      <c r="I122" s="176">
        <v>663.61404207313024</v>
      </c>
      <c r="J122" s="157">
        <f>I122*K122/1000</f>
        <v>0</v>
      </c>
    </row>
    <row r="123" spans="1:13" ht="15.75" customHeight="1" thickBot="1" x14ac:dyDescent="0.3">
      <c r="A123" s="298" t="s">
        <v>3</v>
      </c>
      <c r="B123" s="299"/>
      <c r="C123" s="299"/>
      <c r="D123" s="299"/>
      <c r="E123" s="299"/>
      <c r="F123" s="299"/>
      <c r="G123" s="299"/>
      <c r="H123" s="299"/>
      <c r="I123" s="300"/>
      <c r="J123" s="164">
        <f>SUM(J119:J122)</f>
        <v>0</v>
      </c>
    </row>
    <row r="124" spans="1:13" ht="17.25" customHeight="1" thickTop="1" x14ac:dyDescent="0.25">
      <c r="A124" s="301" t="s">
        <v>319</v>
      </c>
      <c r="B124" s="302"/>
      <c r="C124" s="302"/>
      <c r="D124" s="302"/>
      <c r="E124" s="302"/>
      <c r="F124" s="302"/>
      <c r="G124" s="302"/>
      <c r="H124" s="302"/>
      <c r="I124" s="302"/>
      <c r="J124" s="303"/>
    </row>
    <row r="125" spans="1:13" ht="15" customHeight="1" x14ac:dyDescent="0.25">
      <c r="A125" s="304" t="s">
        <v>6</v>
      </c>
      <c r="B125" s="305"/>
      <c r="C125" s="305"/>
      <c r="D125" s="305"/>
      <c r="E125" s="305"/>
      <c r="F125" s="305"/>
      <c r="G125" s="305"/>
      <c r="H125" s="306"/>
      <c r="I125" s="177" t="s">
        <v>279</v>
      </c>
      <c r="J125" s="133" t="s">
        <v>278</v>
      </c>
    </row>
    <row r="126" spans="1:13" x14ac:dyDescent="0.25">
      <c r="A126" s="307" t="s">
        <v>20</v>
      </c>
      <c r="B126" s="308"/>
      <c r="C126" s="308"/>
      <c r="D126" s="308"/>
      <c r="E126" s="308"/>
      <c r="F126" s="308"/>
      <c r="G126" s="308"/>
      <c r="H126" s="309"/>
      <c r="I126" s="178">
        <v>28352.777224766076</v>
      </c>
      <c r="J126" s="154">
        <v>0</v>
      </c>
      <c r="M126" s="65"/>
    </row>
    <row r="127" spans="1:13" x14ac:dyDescent="0.25">
      <c r="A127" s="290" t="s">
        <v>13</v>
      </c>
      <c r="B127" s="291"/>
      <c r="C127" s="291"/>
      <c r="D127" s="291"/>
      <c r="E127" s="291"/>
      <c r="F127" s="291"/>
      <c r="G127" s="291"/>
      <c r="H127" s="292"/>
      <c r="I127" s="176">
        <v>2654.4561682925209</v>
      </c>
      <c r="J127" s="157">
        <v>0</v>
      </c>
    </row>
    <row r="128" spans="1:13" x14ac:dyDescent="0.25">
      <c r="A128" s="290" t="s">
        <v>17</v>
      </c>
      <c r="B128" s="291"/>
      <c r="C128" s="291"/>
      <c r="D128" s="291"/>
      <c r="E128" s="291"/>
      <c r="F128" s="291"/>
      <c r="G128" s="291"/>
      <c r="H128" s="292"/>
      <c r="I128" s="176">
        <v>2654.4561682925209</v>
      </c>
      <c r="J128" s="157">
        <v>0</v>
      </c>
    </row>
    <row r="129" spans="1:13" ht="15" customHeight="1" x14ac:dyDescent="0.25">
      <c r="A129" s="297" t="s">
        <v>14</v>
      </c>
      <c r="B129" s="291"/>
      <c r="C129" s="291"/>
      <c r="D129" s="291"/>
      <c r="E129" s="291"/>
      <c r="F129" s="291"/>
      <c r="G129" s="291"/>
      <c r="H129" s="292"/>
      <c r="I129" s="176">
        <v>1327.2280841462605</v>
      </c>
      <c r="J129" s="157">
        <v>0</v>
      </c>
    </row>
    <row r="130" spans="1:13" ht="15.75" customHeight="1" thickBot="1" x14ac:dyDescent="0.3">
      <c r="A130" s="298" t="s">
        <v>3</v>
      </c>
      <c r="B130" s="299"/>
      <c r="C130" s="299"/>
      <c r="D130" s="299"/>
      <c r="E130" s="299"/>
      <c r="F130" s="299"/>
      <c r="G130" s="299"/>
      <c r="H130" s="299"/>
      <c r="I130" s="300"/>
      <c r="J130" s="164">
        <f>SUM(J126:J129)</f>
        <v>0</v>
      </c>
    </row>
    <row r="131" spans="1:13" ht="16.5" thickTop="1" thickBot="1" x14ac:dyDescent="0.3">
      <c r="A131" s="295" t="s">
        <v>80</v>
      </c>
      <c r="B131" s="296"/>
      <c r="C131" s="296"/>
      <c r="D131" s="296"/>
      <c r="E131" s="296"/>
      <c r="F131" s="296"/>
      <c r="G131" s="296"/>
      <c r="H131" s="296"/>
      <c r="I131" s="296"/>
      <c r="J131" s="163">
        <f>J123+J130</f>
        <v>0</v>
      </c>
    </row>
    <row r="132" spans="1:13" ht="12" customHeight="1" thickTop="1" thickBot="1" x14ac:dyDescent="0.3">
      <c r="A132" s="93"/>
      <c r="B132" s="82"/>
      <c r="C132" s="82"/>
      <c r="D132" s="82"/>
      <c r="E132" s="82"/>
      <c r="F132" s="82"/>
      <c r="G132" s="82"/>
      <c r="H132" s="82"/>
      <c r="I132" s="82"/>
      <c r="J132" s="165"/>
    </row>
    <row r="133" spans="1:13" ht="26.25" customHeight="1" thickTop="1" thickBot="1" x14ac:dyDescent="0.3">
      <c r="A133" s="293" t="s">
        <v>178</v>
      </c>
      <c r="B133" s="294"/>
      <c r="C133" s="294"/>
      <c r="D133" s="294"/>
      <c r="E133" s="294"/>
      <c r="F133" s="294"/>
      <c r="G133" s="294"/>
      <c r="H133" s="294"/>
      <c r="I133" s="294"/>
      <c r="J133" s="279">
        <f>J131+J115+J99+J83+J67+J51+J35+J19</f>
        <v>0</v>
      </c>
      <c r="L133" s="66"/>
      <c r="M133" s="66"/>
    </row>
    <row r="134" spans="1:13" ht="15.75" thickTop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135"/>
    </row>
  </sheetData>
  <mergeCells count="125">
    <mergeCell ref="A76:J76"/>
    <mergeCell ref="A77:H77"/>
    <mergeCell ref="A71:H71"/>
    <mergeCell ref="A72:H72"/>
    <mergeCell ref="A73:H73"/>
    <mergeCell ref="A74:H74"/>
    <mergeCell ref="A75:I75"/>
    <mergeCell ref="A58:H58"/>
    <mergeCell ref="A59:I59"/>
    <mergeCell ref="A67:I67"/>
    <mergeCell ref="A69:J69"/>
    <mergeCell ref="A70:H70"/>
    <mergeCell ref="A57:H57"/>
    <mergeCell ref="A60:J60"/>
    <mergeCell ref="A61:H61"/>
    <mergeCell ref="A62:H62"/>
    <mergeCell ref="A63:H63"/>
    <mergeCell ref="A64:H64"/>
    <mergeCell ref="A65:H65"/>
    <mergeCell ref="A66:I66"/>
    <mergeCell ref="A51:I51"/>
    <mergeCell ref="A50:I50"/>
    <mergeCell ref="A56:H56"/>
    <mergeCell ref="A53:J53"/>
    <mergeCell ref="A54:H54"/>
    <mergeCell ref="A23:H23"/>
    <mergeCell ref="A24:H24"/>
    <mergeCell ref="A25:H25"/>
    <mergeCell ref="A37:J37"/>
    <mergeCell ref="A33:H33"/>
    <mergeCell ref="A34:I34"/>
    <mergeCell ref="A35:I35"/>
    <mergeCell ref="A26:H26"/>
    <mergeCell ref="A27:I27"/>
    <mergeCell ref="A30:H30"/>
    <mergeCell ref="A46:H46"/>
    <mergeCell ref="A55:H55"/>
    <mergeCell ref="A49:H49"/>
    <mergeCell ref="A47:H47"/>
    <mergeCell ref="A48:H48"/>
    <mergeCell ref="A42:H42"/>
    <mergeCell ref="A43:I43"/>
    <mergeCell ref="A44:J44"/>
    <mergeCell ref="A45:H45"/>
    <mergeCell ref="A41:H41"/>
    <mergeCell ref="A39:H39"/>
    <mergeCell ref="A40:H40"/>
    <mergeCell ref="A12:J12"/>
    <mergeCell ref="A11:I11"/>
    <mergeCell ref="A17:H17"/>
    <mergeCell ref="A13:H13"/>
    <mergeCell ref="A14:H14"/>
    <mergeCell ref="A15:H15"/>
    <mergeCell ref="A16:H16"/>
    <mergeCell ref="A28:J28"/>
    <mergeCell ref="A38:H38"/>
    <mergeCell ref="A32:H32"/>
    <mergeCell ref="A78:H78"/>
    <mergeCell ref="A79:H79"/>
    <mergeCell ref="A80:H80"/>
    <mergeCell ref="A83:I83"/>
    <mergeCell ref="A85:J85"/>
    <mergeCell ref="A86:H86"/>
    <mergeCell ref="A81:H81"/>
    <mergeCell ref="A82:I82"/>
    <mergeCell ref="A2:J2"/>
    <mergeCell ref="A6:H6"/>
    <mergeCell ref="A7:H7"/>
    <mergeCell ref="A8:H8"/>
    <mergeCell ref="A9:H9"/>
    <mergeCell ref="A10:H10"/>
    <mergeCell ref="A3:C3"/>
    <mergeCell ref="D3:J3"/>
    <mergeCell ref="A5:J5"/>
    <mergeCell ref="A18:I18"/>
    <mergeCell ref="A20:J20"/>
    <mergeCell ref="A21:J21"/>
    <mergeCell ref="A19:I19"/>
    <mergeCell ref="A29:H29"/>
    <mergeCell ref="A22:H22"/>
    <mergeCell ref="A31:H31"/>
    <mergeCell ref="A97:H97"/>
    <mergeCell ref="A98:I98"/>
    <mergeCell ref="A103:H103"/>
    <mergeCell ref="A92:J92"/>
    <mergeCell ref="A93:H93"/>
    <mergeCell ref="A94:H94"/>
    <mergeCell ref="A95:H95"/>
    <mergeCell ref="A96:H96"/>
    <mergeCell ref="A87:H87"/>
    <mergeCell ref="A88:H88"/>
    <mergeCell ref="A89:H89"/>
    <mergeCell ref="A90:H90"/>
    <mergeCell ref="A91:I91"/>
    <mergeCell ref="A104:H104"/>
    <mergeCell ref="A105:H105"/>
    <mergeCell ref="A106:H106"/>
    <mergeCell ref="A107:I107"/>
    <mergeCell ref="A108:J108"/>
    <mergeCell ref="A109:H109"/>
    <mergeCell ref="A99:I99"/>
    <mergeCell ref="A101:J101"/>
    <mergeCell ref="A102:H102"/>
    <mergeCell ref="A115:I115"/>
    <mergeCell ref="A117:J117"/>
    <mergeCell ref="A118:H118"/>
    <mergeCell ref="A119:H119"/>
    <mergeCell ref="A120:H120"/>
    <mergeCell ref="A121:H121"/>
    <mergeCell ref="A110:H110"/>
    <mergeCell ref="A111:H111"/>
    <mergeCell ref="A112:H112"/>
    <mergeCell ref="A113:H113"/>
    <mergeCell ref="A114:I114"/>
    <mergeCell ref="A128:H128"/>
    <mergeCell ref="A133:I133"/>
    <mergeCell ref="A131:I131"/>
    <mergeCell ref="A129:H129"/>
    <mergeCell ref="A130:I130"/>
    <mergeCell ref="A122:H122"/>
    <mergeCell ref="A123:I123"/>
    <mergeCell ref="A124:J124"/>
    <mergeCell ref="A125:H125"/>
    <mergeCell ref="A126:H126"/>
    <mergeCell ref="A127:H127"/>
  </mergeCells>
  <pageMargins left="0.59055118110236227" right="0.59055118110236227" top="0.74803149606299213" bottom="0.74803149606299213" header="0.31496062992125984" footer="0.31496062992125984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5"/>
  <sheetViews>
    <sheetView topLeftCell="A112" zoomScaleNormal="100" workbookViewId="0">
      <selection activeCell="J144" sqref="J144"/>
    </sheetView>
  </sheetViews>
  <sheetFormatPr defaultColWidth="9.140625" defaultRowHeight="15" x14ac:dyDescent="0.25"/>
  <cols>
    <col min="1" max="1" width="4.28515625" style="1" customWidth="1"/>
    <col min="2" max="3" width="10.7109375" style="1" customWidth="1"/>
    <col min="4" max="4" width="10.28515625" style="1" customWidth="1"/>
    <col min="5" max="6" width="10.7109375" style="1" customWidth="1"/>
    <col min="7" max="7" width="10.42578125" style="1" customWidth="1"/>
    <col min="8" max="8" width="19.42578125" style="1" customWidth="1"/>
    <col min="9" max="9" width="26.42578125" style="1" customWidth="1"/>
    <col min="10" max="10" width="26.42578125" style="136" customWidth="1"/>
    <col min="11" max="11" width="15.85546875" style="1" customWidth="1"/>
    <col min="12" max="12" width="13.42578125" style="65" customWidth="1"/>
    <col min="13" max="13" width="15.85546875" style="65" customWidth="1"/>
    <col min="14" max="14" width="14.140625" style="1" customWidth="1"/>
    <col min="15" max="15" width="15.140625" style="1" customWidth="1"/>
    <col min="16" max="16" width="16.42578125" style="1" customWidth="1"/>
    <col min="17" max="16384" width="9.140625" style="1"/>
  </cols>
  <sheetData>
    <row r="1" spans="1:13" ht="11.25" customHeight="1" thickBot="1" x14ac:dyDescent="0.3"/>
    <row r="2" spans="1:13" ht="21" customHeight="1" thickTop="1" thickBot="1" x14ac:dyDescent="0.3">
      <c r="A2" s="313" t="s">
        <v>196</v>
      </c>
      <c r="B2" s="314"/>
      <c r="C2" s="314"/>
      <c r="D2" s="314"/>
      <c r="E2" s="314"/>
      <c r="F2" s="314"/>
      <c r="G2" s="314"/>
      <c r="H2" s="314"/>
      <c r="I2" s="314"/>
      <c r="J2" s="315"/>
    </row>
    <row r="3" spans="1:13" ht="15.75" thickTop="1" x14ac:dyDescent="0.25">
      <c r="A3" s="373" t="s">
        <v>11</v>
      </c>
      <c r="B3" s="374"/>
      <c r="C3" s="375"/>
      <c r="D3" s="376" t="s">
        <v>30</v>
      </c>
      <c r="E3" s="374"/>
      <c r="F3" s="374"/>
      <c r="G3" s="374"/>
      <c r="H3" s="374"/>
      <c r="I3" s="374"/>
      <c r="J3" s="377"/>
    </row>
    <row r="4" spans="1:13" ht="15.75" thickBot="1" x14ac:dyDescent="0.3">
      <c r="A4" s="6"/>
      <c r="B4" s="7"/>
      <c r="C4" s="7"/>
      <c r="D4" s="7"/>
      <c r="E4" s="7"/>
      <c r="F4" s="7"/>
      <c r="G4" s="7"/>
      <c r="H4" s="7"/>
      <c r="I4" s="7"/>
      <c r="J4" s="146"/>
    </row>
    <row r="5" spans="1:13" ht="15.75" thickTop="1" x14ac:dyDescent="0.25">
      <c r="A5" s="310" t="s">
        <v>31</v>
      </c>
      <c r="B5" s="311"/>
      <c r="C5" s="311"/>
      <c r="D5" s="311"/>
      <c r="E5" s="311"/>
      <c r="F5" s="311"/>
      <c r="G5" s="311"/>
      <c r="H5" s="311"/>
      <c r="I5" s="311"/>
      <c r="J5" s="312"/>
    </row>
    <row r="6" spans="1:13" ht="15" customHeight="1" x14ac:dyDescent="0.25">
      <c r="A6" s="304" t="s">
        <v>6</v>
      </c>
      <c r="B6" s="305"/>
      <c r="C6" s="305"/>
      <c r="D6" s="305"/>
      <c r="E6" s="305"/>
      <c r="F6" s="305"/>
      <c r="G6" s="305"/>
      <c r="H6" s="306"/>
      <c r="I6" s="184" t="s">
        <v>279</v>
      </c>
      <c r="J6" s="133" t="s">
        <v>278</v>
      </c>
    </row>
    <row r="7" spans="1:13" x14ac:dyDescent="0.25">
      <c r="A7" s="350" t="s">
        <v>20</v>
      </c>
      <c r="B7" s="351"/>
      <c r="C7" s="351"/>
      <c r="D7" s="351"/>
      <c r="E7" s="351"/>
      <c r="F7" s="351"/>
      <c r="G7" s="351"/>
      <c r="H7" s="352"/>
      <c r="I7" s="183">
        <v>1107664.7421859447</v>
      </c>
      <c r="J7" s="166">
        <f>I7*K7/1000</f>
        <v>0</v>
      </c>
    </row>
    <row r="8" spans="1:13" x14ac:dyDescent="0.25">
      <c r="A8" s="346" t="s">
        <v>13</v>
      </c>
      <c r="B8" s="342"/>
      <c r="C8" s="342"/>
      <c r="D8" s="342"/>
      <c r="E8" s="342"/>
      <c r="F8" s="342"/>
      <c r="G8" s="342"/>
      <c r="H8" s="343"/>
      <c r="I8" s="176">
        <v>13272.280841462605</v>
      </c>
      <c r="J8" s="166">
        <f>I8*K8/1000</f>
        <v>0</v>
      </c>
    </row>
    <row r="9" spans="1:13" x14ac:dyDescent="0.25">
      <c r="A9" s="346" t="s">
        <v>17</v>
      </c>
      <c r="B9" s="342"/>
      <c r="C9" s="342"/>
      <c r="D9" s="342"/>
      <c r="E9" s="342"/>
      <c r="F9" s="342"/>
      <c r="G9" s="342"/>
      <c r="H9" s="343"/>
      <c r="I9" s="176">
        <v>13272.280841462605</v>
      </c>
      <c r="J9" s="166">
        <v>0</v>
      </c>
    </row>
    <row r="10" spans="1:13" x14ac:dyDescent="0.25">
      <c r="A10" s="341" t="s">
        <v>16</v>
      </c>
      <c r="B10" s="342"/>
      <c r="C10" s="342"/>
      <c r="D10" s="342"/>
      <c r="E10" s="342"/>
      <c r="F10" s="342"/>
      <c r="G10" s="342"/>
      <c r="H10" s="343"/>
      <c r="I10" s="180">
        <v>663.61404207313024</v>
      </c>
      <c r="J10" s="166">
        <f>I10*K10/1000</f>
        <v>0</v>
      </c>
    </row>
    <row r="11" spans="1:13" ht="15.75" thickBot="1" x14ac:dyDescent="0.3">
      <c r="A11" s="353" t="s">
        <v>3</v>
      </c>
      <c r="B11" s="354"/>
      <c r="C11" s="354"/>
      <c r="D11" s="354"/>
      <c r="E11" s="354"/>
      <c r="F11" s="354"/>
      <c r="G11" s="354"/>
      <c r="H11" s="354"/>
      <c r="I11" s="354"/>
      <c r="J11" s="160">
        <f>SUM(J7:J10)</f>
        <v>0</v>
      </c>
      <c r="M11" s="67"/>
    </row>
    <row r="12" spans="1:13" ht="15.75" thickTop="1" x14ac:dyDescent="0.25">
      <c r="A12" s="301" t="s">
        <v>312</v>
      </c>
      <c r="B12" s="302"/>
      <c r="C12" s="302"/>
      <c r="D12" s="302"/>
      <c r="E12" s="302"/>
      <c r="F12" s="302"/>
      <c r="G12" s="302"/>
      <c r="H12" s="302"/>
      <c r="I12" s="302"/>
      <c r="J12" s="303"/>
    </row>
    <row r="13" spans="1:13" ht="15" customHeight="1" x14ac:dyDescent="0.25">
      <c r="A13" s="304" t="s">
        <v>6</v>
      </c>
      <c r="B13" s="305"/>
      <c r="C13" s="305"/>
      <c r="D13" s="305"/>
      <c r="E13" s="305"/>
      <c r="F13" s="305"/>
      <c r="G13" s="305"/>
      <c r="H13" s="306"/>
      <c r="I13" s="184" t="s">
        <v>279</v>
      </c>
      <c r="J13" s="133" t="s">
        <v>278</v>
      </c>
    </row>
    <row r="14" spans="1:13" x14ac:dyDescent="0.25">
      <c r="A14" s="347" t="s">
        <v>20</v>
      </c>
      <c r="B14" s="348"/>
      <c r="C14" s="348"/>
      <c r="D14" s="348"/>
      <c r="E14" s="348"/>
      <c r="F14" s="348"/>
      <c r="G14" s="348"/>
      <c r="H14" s="349"/>
      <c r="I14" s="185">
        <v>578267.5691817638</v>
      </c>
      <c r="J14" s="166">
        <f>I14*K14/1000</f>
        <v>0</v>
      </c>
    </row>
    <row r="15" spans="1:13" x14ac:dyDescent="0.25">
      <c r="A15" s="290" t="s">
        <v>13</v>
      </c>
      <c r="B15" s="291"/>
      <c r="C15" s="291"/>
      <c r="D15" s="291"/>
      <c r="E15" s="291"/>
      <c r="F15" s="291"/>
      <c r="G15" s="291"/>
      <c r="H15" s="292"/>
      <c r="I15" s="180">
        <v>6636.1404207313026</v>
      </c>
      <c r="J15" s="166">
        <f>I15*K15/1000</f>
        <v>0</v>
      </c>
    </row>
    <row r="16" spans="1:13" x14ac:dyDescent="0.25">
      <c r="A16" s="346" t="s">
        <v>17</v>
      </c>
      <c r="B16" s="342"/>
      <c r="C16" s="342"/>
      <c r="D16" s="342"/>
      <c r="E16" s="342"/>
      <c r="F16" s="342"/>
      <c r="G16" s="342"/>
      <c r="H16" s="343"/>
      <c r="I16" s="180">
        <v>6636.1404207313026</v>
      </c>
      <c r="J16" s="166">
        <f>I16*K16/1000</f>
        <v>0</v>
      </c>
    </row>
    <row r="17" spans="1:14" x14ac:dyDescent="0.25">
      <c r="A17" s="357" t="s">
        <v>14</v>
      </c>
      <c r="B17" s="358"/>
      <c r="C17" s="358"/>
      <c r="D17" s="358"/>
      <c r="E17" s="358"/>
      <c r="F17" s="358"/>
      <c r="G17" s="358"/>
      <c r="H17" s="359"/>
      <c r="I17" s="186">
        <v>13272.280841462605</v>
      </c>
      <c r="J17" s="166">
        <f>I17*K17/1000</f>
        <v>0</v>
      </c>
    </row>
    <row r="18" spans="1:14" ht="15.75" thickBot="1" x14ac:dyDescent="0.3">
      <c r="A18" s="339" t="s">
        <v>3</v>
      </c>
      <c r="B18" s="340"/>
      <c r="C18" s="340"/>
      <c r="D18" s="340"/>
      <c r="E18" s="340"/>
      <c r="F18" s="340"/>
      <c r="G18" s="340"/>
      <c r="H18" s="340"/>
      <c r="I18" s="340"/>
      <c r="J18" s="161">
        <f>SUM(J14:J17)</f>
        <v>0</v>
      </c>
    </row>
    <row r="19" spans="1:14" ht="15.75" thickTop="1" x14ac:dyDescent="0.25">
      <c r="A19" s="301" t="s">
        <v>23</v>
      </c>
      <c r="B19" s="302"/>
      <c r="C19" s="302"/>
      <c r="D19" s="302"/>
      <c r="E19" s="302"/>
      <c r="F19" s="302"/>
      <c r="G19" s="302"/>
      <c r="H19" s="302"/>
      <c r="I19" s="302"/>
      <c r="J19" s="303"/>
    </row>
    <row r="20" spans="1:14" ht="15" customHeight="1" x14ac:dyDescent="0.25">
      <c r="A20" s="363" t="s">
        <v>6</v>
      </c>
      <c r="B20" s="364"/>
      <c r="C20" s="364"/>
      <c r="D20" s="364"/>
      <c r="E20" s="364"/>
      <c r="F20" s="364"/>
      <c r="G20" s="364"/>
      <c r="H20" s="365"/>
      <c r="I20" s="184" t="s">
        <v>279</v>
      </c>
      <c r="J20" s="133" t="s">
        <v>278</v>
      </c>
    </row>
    <row r="21" spans="1:14" x14ac:dyDescent="0.25">
      <c r="A21" s="368" t="s">
        <v>15</v>
      </c>
      <c r="B21" s="369"/>
      <c r="C21" s="369"/>
      <c r="D21" s="369"/>
      <c r="E21" s="369"/>
      <c r="F21" s="369"/>
      <c r="G21" s="369"/>
      <c r="H21" s="370"/>
      <c r="I21" s="187">
        <v>3981.6842524387812</v>
      </c>
      <c r="J21" s="167">
        <f>I21*K21/1000</f>
        <v>0</v>
      </c>
      <c r="N21" s="64"/>
    </row>
    <row r="22" spans="1:14" ht="15.75" thickBot="1" x14ac:dyDescent="0.3">
      <c r="A22" s="371" t="s">
        <v>3</v>
      </c>
      <c r="B22" s="372"/>
      <c r="C22" s="372"/>
      <c r="D22" s="372"/>
      <c r="E22" s="372"/>
      <c r="F22" s="372"/>
      <c r="G22" s="372"/>
      <c r="H22" s="372"/>
      <c r="I22" s="372"/>
      <c r="J22" s="168">
        <f>J21</f>
        <v>0</v>
      </c>
    </row>
    <row r="23" spans="1:14" ht="16.5" thickTop="1" thickBot="1" x14ac:dyDescent="0.3">
      <c r="A23" s="366" t="s">
        <v>73</v>
      </c>
      <c r="B23" s="367"/>
      <c r="C23" s="367"/>
      <c r="D23" s="367"/>
      <c r="E23" s="367"/>
      <c r="F23" s="367"/>
      <c r="G23" s="367"/>
      <c r="H23" s="367"/>
      <c r="I23" s="367"/>
      <c r="J23" s="163">
        <f>J11+J18+J22</f>
        <v>0</v>
      </c>
    </row>
    <row r="24" spans="1:14" ht="16.5" thickTop="1" thickBot="1" x14ac:dyDescent="0.3">
      <c r="A24" s="360"/>
      <c r="B24" s="361"/>
      <c r="C24" s="361"/>
      <c r="D24" s="361"/>
      <c r="E24" s="361"/>
      <c r="F24" s="361"/>
      <c r="G24" s="361"/>
      <c r="H24" s="361"/>
      <c r="I24" s="361"/>
      <c r="J24" s="362"/>
    </row>
    <row r="25" spans="1:14" ht="15.75" thickTop="1" x14ac:dyDescent="0.25">
      <c r="A25" s="310" t="s">
        <v>32</v>
      </c>
      <c r="B25" s="311"/>
      <c r="C25" s="311"/>
      <c r="D25" s="311"/>
      <c r="E25" s="311"/>
      <c r="F25" s="311"/>
      <c r="G25" s="311"/>
      <c r="H25" s="311"/>
      <c r="I25" s="311"/>
      <c r="J25" s="312"/>
    </row>
    <row r="26" spans="1:14" ht="15" customHeight="1" x14ac:dyDescent="0.25">
      <c r="A26" s="304" t="s">
        <v>6</v>
      </c>
      <c r="B26" s="305"/>
      <c r="C26" s="305"/>
      <c r="D26" s="305"/>
      <c r="E26" s="305"/>
      <c r="F26" s="305"/>
      <c r="G26" s="305"/>
      <c r="H26" s="306"/>
      <c r="I26" s="184" t="s">
        <v>279</v>
      </c>
      <c r="J26" s="133" t="s">
        <v>278</v>
      </c>
    </row>
    <row r="27" spans="1:14" x14ac:dyDescent="0.25">
      <c r="A27" s="350" t="s">
        <v>20</v>
      </c>
      <c r="B27" s="351"/>
      <c r="C27" s="351"/>
      <c r="D27" s="351"/>
      <c r="E27" s="351"/>
      <c r="F27" s="351"/>
      <c r="G27" s="351"/>
      <c r="H27" s="352"/>
      <c r="I27" s="183">
        <v>846844.51522994216</v>
      </c>
      <c r="J27" s="166">
        <f>I27*K27/1000</f>
        <v>0</v>
      </c>
    </row>
    <row r="28" spans="1:14" x14ac:dyDescent="0.25">
      <c r="A28" s="346" t="s">
        <v>13</v>
      </c>
      <c r="B28" s="342"/>
      <c r="C28" s="342"/>
      <c r="D28" s="342"/>
      <c r="E28" s="342"/>
      <c r="F28" s="342"/>
      <c r="G28" s="342"/>
      <c r="H28" s="343"/>
      <c r="I28" s="176">
        <v>9290.596589023824</v>
      </c>
      <c r="J28" s="166">
        <f>I28*K28/1000</f>
        <v>0</v>
      </c>
    </row>
    <row r="29" spans="1:14" x14ac:dyDescent="0.25">
      <c r="A29" s="346" t="s">
        <v>17</v>
      </c>
      <c r="B29" s="342"/>
      <c r="C29" s="342"/>
      <c r="D29" s="342"/>
      <c r="E29" s="342"/>
      <c r="F29" s="342"/>
      <c r="G29" s="342"/>
      <c r="H29" s="343"/>
      <c r="I29" s="176">
        <v>9290.596589023824</v>
      </c>
      <c r="J29" s="166">
        <f>I29*K29/1000</f>
        <v>0</v>
      </c>
    </row>
    <row r="30" spans="1:14" x14ac:dyDescent="0.25">
      <c r="A30" s="341" t="s">
        <v>16</v>
      </c>
      <c r="B30" s="342"/>
      <c r="C30" s="342"/>
      <c r="D30" s="342"/>
      <c r="E30" s="342"/>
      <c r="F30" s="342"/>
      <c r="G30" s="342"/>
      <c r="H30" s="343"/>
      <c r="I30" s="180">
        <v>663.61404207313024</v>
      </c>
      <c r="J30" s="166">
        <f>I30*K30/1000</f>
        <v>0</v>
      </c>
    </row>
    <row r="31" spans="1:14" ht="15.75" thickBot="1" x14ac:dyDescent="0.3">
      <c r="A31" s="353" t="s">
        <v>3</v>
      </c>
      <c r="B31" s="354"/>
      <c r="C31" s="354"/>
      <c r="D31" s="354"/>
      <c r="E31" s="354"/>
      <c r="F31" s="354"/>
      <c r="G31" s="354"/>
      <c r="H31" s="354"/>
      <c r="I31" s="354"/>
      <c r="J31" s="160">
        <f>SUM(J27:J30)</f>
        <v>0</v>
      </c>
    </row>
    <row r="32" spans="1:14" ht="15.75" thickTop="1" x14ac:dyDescent="0.25">
      <c r="A32" s="301" t="s">
        <v>313</v>
      </c>
      <c r="B32" s="302"/>
      <c r="C32" s="302"/>
      <c r="D32" s="302"/>
      <c r="E32" s="302"/>
      <c r="F32" s="302"/>
      <c r="G32" s="302"/>
      <c r="H32" s="302"/>
      <c r="I32" s="302"/>
      <c r="J32" s="303"/>
    </row>
    <row r="33" spans="1:10" ht="15" customHeight="1" x14ac:dyDescent="0.25">
      <c r="A33" s="304" t="s">
        <v>6</v>
      </c>
      <c r="B33" s="305"/>
      <c r="C33" s="305"/>
      <c r="D33" s="305"/>
      <c r="E33" s="305"/>
      <c r="F33" s="305"/>
      <c r="G33" s="305"/>
      <c r="H33" s="306"/>
      <c r="I33" s="184" t="s">
        <v>279</v>
      </c>
      <c r="J33" s="133" t="s">
        <v>278</v>
      </c>
    </row>
    <row r="34" spans="1:10" x14ac:dyDescent="0.25">
      <c r="A34" s="347" t="s">
        <v>20</v>
      </c>
      <c r="B34" s="348"/>
      <c r="C34" s="348"/>
      <c r="D34" s="348"/>
      <c r="E34" s="348"/>
      <c r="F34" s="348"/>
      <c r="G34" s="348"/>
      <c r="H34" s="349"/>
      <c r="I34" s="185">
        <v>124647.42185944653</v>
      </c>
      <c r="J34" s="166">
        <f>I34*K34/1000</f>
        <v>0</v>
      </c>
    </row>
    <row r="35" spans="1:10" x14ac:dyDescent="0.25">
      <c r="A35" s="290" t="s">
        <v>13</v>
      </c>
      <c r="B35" s="291"/>
      <c r="C35" s="291"/>
      <c r="D35" s="291"/>
      <c r="E35" s="291"/>
      <c r="F35" s="291"/>
      <c r="G35" s="291"/>
      <c r="H35" s="292"/>
      <c r="I35" s="180">
        <v>6636.1404207313026</v>
      </c>
      <c r="J35" s="166">
        <f>I35*K35/1000</f>
        <v>0</v>
      </c>
    </row>
    <row r="36" spans="1:10" x14ac:dyDescent="0.25">
      <c r="A36" s="346" t="s">
        <v>17</v>
      </c>
      <c r="B36" s="342"/>
      <c r="C36" s="342"/>
      <c r="D36" s="342"/>
      <c r="E36" s="342"/>
      <c r="F36" s="342"/>
      <c r="G36" s="342"/>
      <c r="H36" s="343"/>
      <c r="I36" s="180">
        <v>6636.1404207313026</v>
      </c>
      <c r="J36" s="166">
        <f>I36*K36/1000</f>
        <v>0</v>
      </c>
    </row>
    <row r="37" spans="1:10" x14ac:dyDescent="0.25">
      <c r="A37" s="357" t="s">
        <v>14</v>
      </c>
      <c r="B37" s="358"/>
      <c r="C37" s="358"/>
      <c r="D37" s="358"/>
      <c r="E37" s="358"/>
      <c r="F37" s="358"/>
      <c r="G37" s="358"/>
      <c r="H37" s="359"/>
      <c r="I37" s="186">
        <v>13272.280841462605</v>
      </c>
      <c r="J37" s="166">
        <f>I37*K37/1000</f>
        <v>0</v>
      </c>
    </row>
    <row r="38" spans="1:10" ht="15.75" thickBot="1" x14ac:dyDescent="0.3">
      <c r="A38" s="339" t="s">
        <v>3</v>
      </c>
      <c r="B38" s="340"/>
      <c r="C38" s="340"/>
      <c r="D38" s="340"/>
      <c r="E38" s="340"/>
      <c r="F38" s="340"/>
      <c r="G38" s="340"/>
      <c r="H38" s="340"/>
      <c r="I38" s="340"/>
      <c r="J38" s="161">
        <f>SUM(J34:J37)</f>
        <v>0</v>
      </c>
    </row>
    <row r="39" spans="1:10" ht="16.5" thickTop="1" thickBot="1" x14ac:dyDescent="0.3">
      <c r="A39" s="330" t="s">
        <v>74</v>
      </c>
      <c r="B39" s="331"/>
      <c r="C39" s="331"/>
      <c r="D39" s="331"/>
      <c r="E39" s="331"/>
      <c r="F39" s="331"/>
      <c r="G39" s="331"/>
      <c r="H39" s="331"/>
      <c r="I39" s="331"/>
      <c r="J39" s="169">
        <f>J31+J38</f>
        <v>0</v>
      </c>
    </row>
    <row r="40" spans="1:10" ht="16.5" thickTop="1" thickBot="1" x14ac:dyDescent="0.3">
      <c r="A40" s="43"/>
      <c r="B40" s="7"/>
      <c r="C40" s="7"/>
      <c r="D40" s="7"/>
      <c r="E40" s="7"/>
      <c r="F40" s="7"/>
      <c r="G40" s="7"/>
      <c r="H40" s="7"/>
      <c r="I40" s="7"/>
      <c r="J40" s="134"/>
    </row>
    <row r="41" spans="1:10" ht="17.25" customHeight="1" thickTop="1" x14ac:dyDescent="0.25">
      <c r="A41" s="310" t="s">
        <v>33</v>
      </c>
      <c r="B41" s="311"/>
      <c r="C41" s="311"/>
      <c r="D41" s="311"/>
      <c r="E41" s="311"/>
      <c r="F41" s="311"/>
      <c r="G41" s="311"/>
      <c r="H41" s="311"/>
      <c r="I41" s="311"/>
      <c r="J41" s="312"/>
    </row>
    <row r="42" spans="1:10" ht="15" customHeight="1" x14ac:dyDescent="0.25">
      <c r="A42" s="304" t="s">
        <v>6</v>
      </c>
      <c r="B42" s="305"/>
      <c r="C42" s="305"/>
      <c r="D42" s="305"/>
      <c r="E42" s="305"/>
      <c r="F42" s="305"/>
      <c r="G42" s="305"/>
      <c r="H42" s="306"/>
      <c r="I42" s="184" t="s">
        <v>279</v>
      </c>
      <c r="J42" s="133" t="s">
        <v>278</v>
      </c>
    </row>
    <row r="43" spans="1:10" x14ac:dyDescent="0.25">
      <c r="A43" s="350" t="s">
        <v>20</v>
      </c>
      <c r="B43" s="351"/>
      <c r="C43" s="351"/>
      <c r="D43" s="351"/>
      <c r="E43" s="351"/>
      <c r="F43" s="351"/>
      <c r="G43" s="351"/>
      <c r="H43" s="352"/>
      <c r="I43" s="183">
        <v>270674.89548078837</v>
      </c>
      <c r="J43" s="166">
        <f>I43*K43/1000</f>
        <v>0</v>
      </c>
    </row>
    <row r="44" spans="1:10" x14ac:dyDescent="0.25">
      <c r="A44" s="346" t="s">
        <v>13</v>
      </c>
      <c r="B44" s="342"/>
      <c r="C44" s="342"/>
      <c r="D44" s="342"/>
      <c r="E44" s="342"/>
      <c r="F44" s="342"/>
      <c r="G44" s="342"/>
      <c r="H44" s="343"/>
      <c r="I44" s="176">
        <v>5308.9123365850419</v>
      </c>
      <c r="J44" s="166">
        <f>I44*K44/1000</f>
        <v>0</v>
      </c>
    </row>
    <row r="45" spans="1:10" x14ac:dyDescent="0.25">
      <c r="A45" s="346" t="s">
        <v>17</v>
      </c>
      <c r="B45" s="342"/>
      <c r="C45" s="342"/>
      <c r="D45" s="342"/>
      <c r="E45" s="342"/>
      <c r="F45" s="342"/>
      <c r="G45" s="342"/>
      <c r="H45" s="343"/>
      <c r="I45" s="176">
        <v>5308.9123365850419</v>
      </c>
      <c r="J45" s="166">
        <f>I45*K45/1000</f>
        <v>0</v>
      </c>
    </row>
    <row r="46" spans="1:10" x14ac:dyDescent="0.25">
      <c r="A46" s="341" t="s">
        <v>16</v>
      </c>
      <c r="B46" s="342"/>
      <c r="C46" s="342"/>
      <c r="D46" s="342"/>
      <c r="E46" s="342"/>
      <c r="F46" s="342"/>
      <c r="G46" s="342"/>
      <c r="H46" s="343"/>
      <c r="I46" s="180">
        <v>663.61404207313024</v>
      </c>
      <c r="J46" s="166">
        <f>I46*K46/1000</f>
        <v>0</v>
      </c>
    </row>
    <row r="47" spans="1:10" ht="15.75" thickBot="1" x14ac:dyDescent="0.3">
      <c r="A47" s="353" t="s">
        <v>3</v>
      </c>
      <c r="B47" s="354"/>
      <c r="C47" s="354"/>
      <c r="D47" s="354"/>
      <c r="E47" s="354"/>
      <c r="F47" s="354"/>
      <c r="G47" s="354"/>
      <c r="H47" s="354"/>
      <c r="I47" s="354"/>
      <c r="J47" s="160">
        <f>SUM(J43:J46)</f>
        <v>0</v>
      </c>
    </row>
    <row r="48" spans="1:10" ht="15.75" thickTop="1" x14ac:dyDescent="0.25">
      <c r="A48" s="301" t="s">
        <v>314</v>
      </c>
      <c r="B48" s="302"/>
      <c r="C48" s="302"/>
      <c r="D48" s="302"/>
      <c r="E48" s="302"/>
      <c r="F48" s="302"/>
      <c r="G48" s="302"/>
      <c r="H48" s="302"/>
      <c r="I48" s="302"/>
      <c r="J48" s="303"/>
    </row>
    <row r="49" spans="1:10" ht="15" customHeight="1" x14ac:dyDescent="0.25">
      <c r="A49" s="304" t="s">
        <v>6</v>
      </c>
      <c r="B49" s="305"/>
      <c r="C49" s="305"/>
      <c r="D49" s="305"/>
      <c r="E49" s="305"/>
      <c r="F49" s="305"/>
      <c r="G49" s="305"/>
      <c r="H49" s="306"/>
      <c r="I49" s="184" t="s">
        <v>279</v>
      </c>
      <c r="J49" s="133" t="s">
        <v>278</v>
      </c>
    </row>
    <row r="50" spans="1:10" x14ac:dyDescent="0.25">
      <c r="A50" s="347" t="s">
        <v>20</v>
      </c>
      <c r="B50" s="348"/>
      <c r="C50" s="348"/>
      <c r="D50" s="348"/>
      <c r="E50" s="348"/>
      <c r="F50" s="348"/>
      <c r="G50" s="348"/>
      <c r="H50" s="349"/>
      <c r="I50" s="185">
        <v>39080.761828920295</v>
      </c>
      <c r="J50" s="166">
        <f>I50*K50/1000</f>
        <v>0</v>
      </c>
    </row>
    <row r="51" spans="1:10" x14ac:dyDescent="0.25">
      <c r="A51" s="290" t="s">
        <v>13</v>
      </c>
      <c r="B51" s="291"/>
      <c r="C51" s="291"/>
      <c r="D51" s="291"/>
      <c r="E51" s="291"/>
      <c r="F51" s="291"/>
      <c r="G51" s="291"/>
      <c r="H51" s="292"/>
      <c r="I51" s="180">
        <v>1990.8421262193906</v>
      </c>
      <c r="J51" s="166">
        <f>I51*K51/1000</f>
        <v>0</v>
      </c>
    </row>
    <row r="52" spans="1:10" x14ac:dyDescent="0.25">
      <c r="A52" s="346" t="s">
        <v>17</v>
      </c>
      <c r="B52" s="342"/>
      <c r="C52" s="342"/>
      <c r="D52" s="342"/>
      <c r="E52" s="342"/>
      <c r="F52" s="342"/>
      <c r="G52" s="342"/>
      <c r="H52" s="343"/>
      <c r="I52" s="180">
        <v>1990.8421262193906</v>
      </c>
      <c r="J52" s="166">
        <f>I52*K52/1000</f>
        <v>0</v>
      </c>
    </row>
    <row r="53" spans="1:10" x14ac:dyDescent="0.25">
      <c r="A53" s="357" t="s">
        <v>14</v>
      </c>
      <c r="B53" s="358"/>
      <c r="C53" s="358"/>
      <c r="D53" s="358"/>
      <c r="E53" s="358"/>
      <c r="F53" s="358"/>
      <c r="G53" s="358"/>
      <c r="H53" s="359"/>
      <c r="I53" s="186">
        <v>1327.2280841462605</v>
      </c>
      <c r="J53" s="166">
        <f>I53*K53/1000</f>
        <v>0</v>
      </c>
    </row>
    <row r="54" spans="1:10" ht="15.75" thickBot="1" x14ac:dyDescent="0.3">
      <c r="A54" s="339" t="s">
        <v>3</v>
      </c>
      <c r="B54" s="340"/>
      <c r="C54" s="340"/>
      <c r="D54" s="340"/>
      <c r="E54" s="340"/>
      <c r="F54" s="340"/>
      <c r="G54" s="340"/>
      <c r="H54" s="340"/>
      <c r="I54" s="340"/>
      <c r="J54" s="161">
        <f>SUM(J50:J53)</f>
        <v>0</v>
      </c>
    </row>
    <row r="55" spans="1:10" ht="16.5" thickTop="1" thickBot="1" x14ac:dyDescent="0.3">
      <c r="A55" s="330" t="s">
        <v>75</v>
      </c>
      <c r="B55" s="331"/>
      <c r="C55" s="331"/>
      <c r="D55" s="331"/>
      <c r="E55" s="331"/>
      <c r="F55" s="331"/>
      <c r="G55" s="331"/>
      <c r="H55" s="331"/>
      <c r="I55" s="331"/>
      <c r="J55" s="169">
        <f>J47+J54</f>
        <v>0</v>
      </c>
    </row>
    <row r="56" spans="1:10" ht="16.5" thickTop="1" thickBot="1" x14ac:dyDescent="0.3">
      <c r="A56" s="43"/>
      <c r="B56" s="7"/>
      <c r="C56" s="7"/>
      <c r="D56" s="7"/>
      <c r="E56" s="7"/>
      <c r="F56" s="7"/>
      <c r="G56" s="7"/>
      <c r="H56" s="7"/>
      <c r="I56" s="7"/>
      <c r="J56" s="134"/>
    </row>
    <row r="57" spans="1:10" ht="15.75" thickTop="1" x14ac:dyDescent="0.25">
      <c r="A57" s="310" t="s">
        <v>272</v>
      </c>
      <c r="B57" s="311"/>
      <c r="C57" s="311"/>
      <c r="D57" s="311"/>
      <c r="E57" s="311"/>
      <c r="F57" s="311"/>
      <c r="G57" s="311"/>
      <c r="H57" s="311"/>
      <c r="I57" s="311"/>
      <c r="J57" s="312"/>
    </row>
    <row r="58" spans="1:10" ht="15" customHeight="1" x14ac:dyDescent="0.25">
      <c r="A58" s="304" t="s">
        <v>6</v>
      </c>
      <c r="B58" s="305"/>
      <c r="C58" s="305"/>
      <c r="D58" s="305"/>
      <c r="E58" s="305"/>
      <c r="F58" s="305"/>
      <c r="G58" s="305"/>
      <c r="H58" s="306"/>
      <c r="I58" s="184" t="s">
        <v>279</v>
      </c>
      <c r="J58" s="133" t="s">
        <v>278</v>
      </c>
    </row>
    <row r="59" spans="1:10" x14ac:dyDescent="0.25">
      <c r="A59" s="350" t="s">
        <v>20</v>
      </c>
      <c r="B59" s="351"/>
      <c r="C59" s="351"/>
      <c r="D59" s="351"/>
      <c r="E59" s="351"/>
      <c r="F59" s="351"/>
      <c r="G59" s="351"/>
      <c r="H59" s="352"/>
      <c r="I59" s="183">
        <v>471710.13338642241</v>
      </c>
      <c r="J59" s="166">
        <f>I59*K59/1000</f>
        <v>0</v>
      </c>
    </row>
    <row r="60" spans="1:10" x14ac:dyDescent="0.25">
      <c r="A60" s="346" t="s">
        <v>13</v>
      </c>
      <c r="B60" s="342"/>
      <c r="C60" s="342"/>
      <c r="D60" s="342"/>
      <c r="E60" s="342"/>
      <c r="F60" s="342"/>
      <c r="G60" s="342"/>
      <c r="H60" s="343"/>
      <c r="I60" s="176">
        <v>7963.3685048775624</v>
      </c>
      <c r="J60" s="166">
        <f>I60*K60/1000</f>
        <v>0</v>
      </c>
    </row>
    <row r="61" spans="1:10" x14ac:dyDescent="0.25">
      <c r="A61" s="346" t="s">
        <v>17</v>
      </c>
      <c r="B61" s="342"/>
      <c r="C61" s="342"/>
      <c r="D61" s="342"/>
      <c r="E61" s="342"/>
      <c r="F61" s="342"/>
      <c r="G61" s="342"/>
      <c r="H61" s="343"/>
      <c r="I61" s="176">
        <v>7963.3685048775624</v>
      </c>
      <c r="J61" s="166">
        <f>I61*K61/1000</f>
        <v>0</v>
      </c>
    </row>
    <row r="62" spans="1:10" x14ac:dyDescent="0.25">
      <c r="A62" s="341" t="s">
        <v>16</v>
      </c>
      <c r="B62" s="342"/>
      <c r="C62" s="342"/>
      <c r="D62" s="342"/>
      <c r="E62" s="342"/>
      <c r="F62" s="342"/>
      <c r="G62" s="342"/>
      <c r="H62" s="343"/>
      <c r="I62" s="180">
        <v>663.61404207313024</v>
      </c>
      <c r="J62" s="166">
        <f>I62*K62/1000</f>
        <v>0</v>
      </c>
    </row>
    <row r="63" spans="1:10" ht="15.75" thickBot="1" x14ac:dyDescent="0.3">
      <c r="A63" s="353" t="s">
        <v>3</v>
      </c>
      <c r="B63" s="354"/>
      <c r="C63" s="354"/>
      <c r="D63" s="354"/>
      <c r="E63" s="354"/>
      <c r="F63" s="354"/>
      <c r="G63" s="354"/>
      <c r="H63" s="354"/>
      <c r="I63" s="354"/>
      <c r="J63" s="160">
        <f>SUM(J59:J62)</f>
        <v>0</v>
      </c>
    </row>
    <row r="64" spans="1:10" ht="15.75" thickTop="1" x14ac:dyDescent="0.25">
      <c r="A64" s="301" t="s">
        <v>315</v>
      </c>
      <c r="B64" s="302"/>
      <c r="C64" s="302"/>
      <c r="D64" s="302"/>
      <c r="E64" s="302"/>
      <c r="F64" s="302"/>
      <c r="G64" s="302"/>
      <c r="H64" s="302"/>
      <c r="I64" s="302"/>
      <c r="J64" s="303"/>
    </row>
    <row r="65" spans="1:10" ht="15" customHeight="1" x14ac:dyDescent="0.25">
      <c r="A65" s="304" t="s">
        <v>6</v>
      </c>
      <c r="B65" s="305"/>
      <c r="C65" s="305"/>
      <c r="D65" s="305"/>
      <c r="E65" s="305"/>
      <c r="F65" s="305"/>
      <c r="G65" s="305"/>
      <c r="H65" s="306"/>
      <c r="I65" s="184" t="s">
        <v>279</v>
      </c>
      <c r="J65" s="133" t="s">
        <v>278</v>
      </c>
    </row>
    <row r="66" spans="1:10" x14ac:dyDescent="0.25">
      <c r="A66" s="347" t="s">
        <v>20</v>
      </c>
      <c r="B66" s="348"/>
      <c r="C66" s="348"/>
      <c r="D66" s="348"/>
      <c r="E66" s="348"/>
      <c r="F66" s="348"/>
      <c r="G66" s="348"/>
      <c r="H66" s="349"/>
      <c r="I66" s="185">
        <v>28525.837149114075</v>
      </c>
      <c r="J66" s="166">
        <f>I66*K66/1000</f>
        <v>0</v>
      </c>
    </row>
    <row r="67" spans="1:10" x14ac:dyDescent="0.25">
      <c r="A67" s="290" t="s">
        <v>13</v>
      </c>
      <c r="B67" s="291"/>
      <c r="C67" s="291"/>
      <c r="D67" s="291"/>
      <c r="E67" s="291"/>
      <c r="F67" s="291"/>
      <c r="G67" s="291"/>
      <c r="H67" s="292"/>
      <c r="I67" s="180">
        <v>1327.2280841462605</v>
      </c>
      <c r="J67" s="166">
        <f>I67*K67/1000</f>
        <v>0</v>
      </c>
    </row>
    <row r="68" spans="1:10" x14ac:dyDescent="0.25">
      <c r="A68" s="346" t="s">
        <v>17</v>
      </c>
      <c r="B68" s="342"/>
      <c r="C68" s="342"/>
      <c r="D68" s="342"/>
      <c r="E68" s="342"/>
      <c r="F68" s="342"/>
      <c r="G68" s="342"/>
      <c r="H68" s="343"/>
      <c r="I68" s="180">
        <v>1327.2280841462605</v>
      </c>
      <c r="J68" s="166">
        <f>I68*K68/1000</f>
        <v>0</v>
      </c>
    </row>
    <row r="69" spans="1:10" x14ac:dyDescent="0.25">
      <c r="A69" s="357" t="s">
        <v>14</v>
      </c>
      <c r="B69" s="358"/>
      <c r="C69" s="358"/>
      <c r="D69" s="358"/>
      <c r="E69" s="358"/>
      <c r="F69" s="358"/>
      <c r="G69" s="358"/>
      <c r="H69" s="359"/>
      <c r="I69" s="186">
        <v>1327.2280841462605</v>
      </c>
      <c r="J69" s="166">
        <f>I69*K69/1000</f>
        <v>0</v>
      </c>
    </row>
    <row r="70" spans="1:10" ht="15.75" thickBot="1" x14ac:dyDescent="0.3">
      <c r="A70" s="339" t="s">
        <v>3</v>
      </c>
      <c r="B70" s="340"/>
      <c r="C70" s="340"/>
      <c r="D70" s="340"/>
      <c r="E70" s="340"/>
      <c r="F70" s="340"/>
      <c r="G70" s="340"/>
      <c r="H70" s="340"/>
      <c r="I70" s="340"/>
      <c r="J70" s="161">
        <f>SUM(J66:J69)</f>
        <v>0</v>
      </c>
    </row>
    <row r="71" spans="1:10" ht="16.5" thickTop="1" thickBot="1" x14ac:dyDescent="0.3">
      <c r="A71" s="330" t="s">
        <v>76</v>
      </c>
      <c r="B71" s="331"/>
      <c r="C71" s="331"/>
      <c r="D71" s="331"/>
      <c r="E71" s="331"/>
      <c r="F71" s="331"/>
      <c r="G71" s="331"/>
      <c r="H71" s="331"/>
      <c r="I71" s="331"/>
      <c r="J71" s="169">
        <f>J63+J70</f>
        <v>0</v>
      </c>
    </row>
    <row r="72" spans="1:10" ht="16.5" thickTop="1" thickBot="1" x14ac:dyDescent="0.3">
      <c r="A72" s="43"/>
      <c r="B72" s="7"/>
      <c r="C72" s="7"/>
      <c r="D72" s="7"/>
      <c r="E72" s="7"/>
      <c r="F72" s="7"/>
      <c r="G72" s="7"/>
      <c r="H72" s="7"/>
      <c r="I72" s="7"/>
      <c r="J72" s="134"/>
    </row>
    <row r="73" spans="1:10" ht="17.25" customHeight="1" thickTop="1" x14ac:dyDescent="0.25">
      <c r="A73" s="310" t="s">
        <v>273</v>
      </c>
      <c r="B73" s="311"/>
      <c r="C73" s="311"/>
      <c r="D73" s="311"/>
      <c r="E73" s="311"/>
      <c r="F73" s="311"/>
      <c r="G73" s="311"/>
      <c r="H73" s="311"/>
      <c r="I73" s="311"/>
      <c r="J73" s="312"/>
    </row>
    <row r="74" spans="1:10" ht="15" customHeight="1" x14ac:dyDescent="0.25">
      <c r="A74" s="304" t="s">
        <v>6</v>
      </c>
      <c r="B74" s="305"/>
      <c r="C74" s="305"/>
      <c r="D74" s="305"/>
      <c r="E74" s="305"/>
      <c r="F74" s="305"/>
      <c r="G74" s="305"/>
      <c r="H74" s="306"/>
      <c r="I74" s="184" t="s">
        <v>279</v>
      </c>
      <c r="J74" s="133" t="s">
        <v>278</v>
      </c>
    </row>
    <row r="75" spans="1:10" x14ac:dyDescent="0.25">
      <c r="A75" s="327" t="s">
        <v>20</v>
      </c>
      <c r="B75" s="328"/>
      <c r="C75" s="328"/>
      <c r="D75" s="328"/>
      <c r="E75" s="328"/>
      <c r="F75" s="328"/>
      <c r="G75" s="328"/>
      <c r="H75" s="329"/>
      <c r="I75" s="183">
        <v>577410.57800783066</v>
      </c>
      <c r="J75" s="166">
        <f>I75*K75/1000</f>
        <v>0</v>
      </c>
    </row>
    <row r="76" spans="1:10" x14ac:dyDescent="0.25">
      <c r="A76" s="290" t="s">
        <v>13</v>
      </c>
      <c r="B76" s="291"/>
      <c r="C76" s="291"/>
      <c r="D76" s="291"/>
      <c r="E76" s="291"/>
      <c r="F76" s="291"/>
      <c r="G76" s="291"/>
      <c r="H76" s="292"/>
      <c r="I76" s="176">
        <v>7963.3685048775624</v>
      </c>
      <c r="J76" s="166">
        <f>I76*K76/1000</f>
        <v>0</v>
      </c>
    </row>
    <row r="77" spans="1:10" x14ac:dyDescent="0.25">
      <c r="A77" s="290" t="s">
        <v>17</v>
      </c>
      <c r="B77" s="291"/>
      <c r="C77" s="291"/>
      <c r="D77" s="291"/>
      <c r="E77" s="291"/>
      <c r="F77" s="291"/>
      <c r="G77" s="291"/>
      <c r="H77" s="292"/>
      <c r="I77" s="176">
        <v>7963.3685048775624</v>
      </c>
      <c r="J77" s="166">
        <f>I77*K77/1000</f>
        <v>0</v>
      </c>
    </row>
    <row r="78" spans="1:10" x14ac:dyDescent="0.25">
      <c r="A78" s="297" t="s">
        <v>16</v>
      </c>
      <c r="B78" s="291"/>
      <c r="C78" s="291"/>
      <c r="D78" s="291"/>
      <c r="E78" s="291"/>
      <c r="F78" s="291"/>
      <c r="G78" s="291"/>
      <c r="H78" s="292"/>
      <c r="I78" s="180">
        <v>663.61404207313024</v>
      </c>
      <c r="J78" s="166">
        <f>I78*K78/1000</f>
        <v>0</v>
      </c>
    </row>
    <row r="79" spans="1:10" ht="15.75" thickBot="1" x14ac:dyDescent="0.3">
      <c r="A79" s="353" t="s">
        <v>3</v>
      </c>
      <c r="B79" s="354"/>
      <c r="C79" s="354"/>
      <c r="D79" s="354"/>
      <c r="E79" s="354"/>
      <c r="F79" s="354"/>
      <c r="G79" s="354"/>
      <c r="H79" s="354"/>
      <c r="I79" s="354"/>
      <c r="J79" s="160">
        <f>SUM(J75:J78)</f>
        <v>0</v>
      </c>
    </row>
    <row r="80" spans="1:10" ht="15.75" thickTop="1" x14ac:dyDescent="0.25">
      <c r="A80" s="301" t="s">
        <v>316</v>
      </c>
      <c r="B80" s="302"/>
      <c r="C80" s="302"/>
      <c r="D80" s="302"/>
      <c r="E80" s="302"/>
      <c r="F80" s="302"/>
      <c r="G80" s="302"/>
      <c r="H80" s="302"/>
      <c r="I80" s="302"/>
      <c r="J80" s="303"/>
    </row>
    <row r="81" spans="1:10" ht="15" customHeight="1" x14ac:dyDescent="0.25">
      <c r="A81" s="304" t="s">
        <v>6</v>
      </c>
      <c r="B81" s="305"/>
      <c r="C81" s="305"/>
      <c r="D81" s="305"/>
      <c r="E81" s="305"/>
      <c r="F81" s="305"/>
      <c r="G81" s="305"/>
      <c r="H81" s="306"/>
      <c r="I81" s="184" t="s">
        <v>279</v>
      </c>
      <c r="J81" s="133" t="s">
        <v>278</v>
      </c>
    </row>
    <row r="82" spans="1:10" x14ac:dyDescent="0.25">
      <c r="A82" s="307" t="s">
        <v>20</v>
      </c>
      <c r="B82" s="308"/>
      <c r="C82" s="308"/>
      <c r="D82" s="308"/>
      <c r="E82" s="308"/>
      <c r="F82" s="308"/>
      <c r="G82" s="308"/>
      <c r="H82" s="309"/>
      <c r="I82" s="185">
        <v>7768.2288141217068</v>
      </c>
      <c r="J82" s="166">
        <f>I82*K82/1000</f>
        <v>0</v>
      </c>
    </row>
    <row r="83" spans="1:10" x14ac:dyDescent="0.25">
      <c r="A83" s="290" t="s">
        <v>13</v>
      </c>
      <c r="B83" s="291"/>
      <c r="C83" s="291"/>
      <c r="D83" s="291"/>
      <c r="E83" s="291"/>
      <c r="F83" s="291"/>
      <c r="G83" s="291"/>
      <c r="H83" s="292"/>
      <c r="I83" s="180">
        <v>1327.2280841462605</v>
      </c>
      <c r="J83" s="166">
        <f>I83*K83/1000</f>
        <v>0</v>
      </c>
    </row>
    <row r="84" spans="1:10" x14ac:dyDescent="0.25">
      <c r="A84" s="290" t="s">
        <v>17</v>
      </c>
      <c r="B84" s="291"/>
      <c r="C84" s="291"/>
      <c r="D84" s="291"/>
      <c r="E84" s="291"/>
      <c r="F84" s="291"/>
      <c r="G84" s="291"/>
      <c r="H84" s="292"/>
      <c r="I84" s="180">
        <v>1327.2280841462605</v>
      </c>
      <c r="J84" s="166">
        <f>I84*K84/1000</f>
        <v>0</v>
      </c>
    </row>
    <row r="85" spans="1:10" x14ac:dyDescent="0.25">
      <c r="A85" s="336" t="s">
        <v>14</v>
      </c>
      <c r="B85" s="337"/>
      <c r="C85" s="337"/>
      <c r="D85" s="337"/>
      <c r="E85" s="337"/>
      <c r="F85" s="337"/>
      <c r="G85" s="337"/>
      <c r="H85" s="338"/>
      <c r="I85" s="186">
        <v>1327.2280841462605</v>
      </c>
      <c r="J85" s="166">
        <f>I85*K85/1000</f>
        <v>0</v>
      </c>
    </row>
    <row r="86" spans="1:10" ht="15.75" thickBot="1" x14ac:dyDescent="0.3">
      <c r="A86" s="339" t="s">
        <v>3</v>
      </c>
      <c r="B86" s="340"/>
      <c r="C86" s="340"/>
      <c r="D86" s="340"/>
      <c r="E86" s="340"/>
      <c r="F86" s="340"/>
      <c r="G86" s="340"/>
      <c r="H86" s="340"/>
      <c r="I86" s="340"/>
      <c r="J86" s="161">
        <f>SUM(J82:J85)</f>
        <v>0</v>
      </c>
    </row>
    <row r="87" spans="1:10" ht="16.5" thickTop="1" thickBot="1" x14ac:dyDescent="0.3">
      <c r="A87" s="330" t="s">
        <v>77</v>
      </c>
      <c r="B87" s="331"/>
      <c r="C87" s="331"/>
      <c r="D87" s="331"/>
      <c r="E87" s="331"/>
      <c r="F87" s="331"/>
      <c r="G87" s="331"/>
      <c r="H87" s="331"/>
      <c r="I87" s="331"/>
      <c r="J87" s="169">
        <f>J79+J86</f>
        <v>0</v>
      </c>
    </row>
    <row r="88" spans="1:10" ht="16.5" thickTop="1" thickBot="1" x14ac:dyDescent="0.3">
      <c r="A88" s="43"/>
      <c r="B88" s="7"/>
      <c r="C88" s="7"/>
      <c r="D88" s="7"/>
      <c r="E88" s="7"/>
      <c r="F88" s="7"/>
      <c r="G88" s="7"/>
      <c r="H88" s="7"/>
      <c r="I88" s="7"/>
      <c r="J88" s="134"/>
    </row>
    <row r="89" spans="1:10" ht="18" customHeight="1" thickTop="1" x14ac:dyDescent="0.25">
      <c r="A89" s="310" t="s">
        <v>34</v>
      </c>
      <c r="B89" s="311"/>
      <c r="C89" s="311"/>
      <c r="D89" s="311"/>
      <c r="E89" s="311"/>
      <c r="F89" s="311"/>
      <c r="G89" s="311"/>
      <c r="H89" s="311"/>
      <c r="I89" s="311"/>
      <c r="J89" s="312"/>
    </row>
    <row r="90" spans="1:10" ht="15" customHeight="1" x14ac:dyDescent="0.25">
      <c r="A90" s="304" t="s">
        <v>6</v>
      </c>
      <c r="B90" s="305"/>
      <c r="C90" s="305"/>
      <c r="D90" s="305"/>
      <c r="E90" s="305"/>
      <c r="F90" s="305"/>
      <c r="G90" s="305"/>
      <c r="H90" s="306"/>
      <c r="I90" s="184" t="s">
        <v>279</v>
      </c>
      <c r="J90" s="133" t="s">
        <v>278</v>
      </c>
    </row>
    <row r="91" spans="1:10" x14ac:dyDescent="0.25">
      <c r="A91" s="327" t="s">
        <v>20</v>
      </c>
      <c r="B91" s="328"/>
      <c r="C91" s="328"/>
      <c r="D91" s="328"/>
      <c r="E91" s="328"/>
      <c r="F91" s="328"/>
      <c r="G91" s="328"/>
      <c r="H91" s="329"/>
      <c r="I91" s="183">
        <v>199064.30420067688</v>
      </c>
      <c r="J91" s="166">
        <f>I91*K91/1000</f>
        <v>0</v>
      </c>
    </row>
    <row r="92" spans="1:10" x14ac:dyDescent="0.25">
      <c r="A92" s="290" t="s">
        <v>13</v>
      </c>
      <c r="B92" s="291"/>
      <c r="C92" s="291"/>
      <c r="D92" s="291"/>
      <c r="E92" s="291"/>
      <c r="F92" s="291"/>
      <c r="G92" s="291"/>
      <c r="H92" s="292"/>
      <c r="I92" s="176">
        <v>6636.1404207313026</v>
      </c>
      <c r="J92" s="166">
        <f>I92*K92/1000</f>
        <v>0</v>
      </c>
    </row>
    <row r="93" spans="1:10" x14ac:dyDescent="0.25">
      <c r="A93" s="290" t="s">
        <v>17</v>
      </c>
      <c r="B93" s="291"/>
      <c r="C93" s="291"/>
      <c r="D93" s="291"/>
      <c r="E93" s="291"/>
      <c r="F93" s="291"/>
      <c r="G93" s="291"/>
      <c r="H93" s="292"/>
      <c r="I93" s="176">
        <v>6636.1404207313026</v>
      </c>
      <c r="J93" s="166">
        <f>I93*K93/1000</f>
        <v>0</v>
      </c>
    </row>
    <row r="94" spans="1:10" x14ac:dyDescent="0.25">
      <c r="A94" s="297" t="s">
        <v>16</v>
      </c>
      <c r="B94" s="291"/>
      <c r="C94" s="291"/>
      <c r="D94" s="291"/>
      <c r="E94" s="291"/>
      <c r="F94" s="291"/>
      <c r="G94" s="291"/>
      <c r="H94" s="292"/>
      <c r="I94" s="180">
        <v>663.61404207313024</v>
      </c>
      <c r="J94" s="166">
        <f>I94*K94/1000</f>
        <v>0</v>
      </c>
    </row>
    <row r="95" spans="1:10" ht="15.75" thickBot="1" x14ac:dyDescent="0.3">
      <c r="A95" s="298" t="s">
        <v>3</v>
      </c>
      <c r="B95" s="299"/>
      <c r="C95" s="299"/>
      <c r="D95" s="299"/>
      <c r="E95" s="299"/>
      <c r="F95" s="299"/>
      <c r="G95" s="299"/>
      <c r="H95" s="299"/>
      <c r="I95" s="299"/>
      <c r="J95" s="160">
        <f>SUM(J91:J94)</f>
        <v>0</v>
      </c>
    </row>
    <row r="96" spans="1:10" ht="15.95" customHeight="1" thickTop="1" x14ac:dyDescent="0.25">
      <c r="A96" s="301" t="s">
        <v>317</v>
      </c>
      <c r="B96" s="302"/>
      <c r="C96" s="302"/>
      <c r="D96" s="302"/>
      <c r="E96" s="302"/>
      <c r="F96" s="302"/>
      <c r="G96" s="302"/>
      <c r="H96" s="302"/>
      <c r="I96" s="302"/>
      <c r="J96" s="303"/>
    </row>
    <row r="97" spans="1:10" ht="15" customHeight="1" x14ac:dyDescent="0.25">
      <c r="A97" s="304" t="s">
        <v>6</v>
      </c>
      <c r="B97" s="305"/>
      <c r="C97" s="305"/>
      <c r="D97" s="305"/>
      <c r="E97" s="305"/>
      <c r="F97" s="305"/>
      <c r="G97" s="305"/>
      <c r="H97" s="306"/>
      <c r="I97" s="184" t="s">
        <v>279</v>
      </c>
      <c r="J97" s="133" t="s">
        <v>278</v>
      </c>
    </row>
    <row r="98" spans="1:10" x14ac:dyDescent="0.25">
      <c r="A98" s="307" t="s">
        <v>20</v>
      </c>
      <c r="B98" s="308"/>
      <c r="C98" s="308"/>
      <c r="D98" s="308"/>
      <c r="E98" s="308"/>
      <c r="F98" s="308"/>
      <c r="G98" s="308"/>
      <c r="H98" s="309"/>
      <c r="I98" s="185">
        <v>199.08421262193906</v>
      </c>
      <c r="J98" s="166">
        <f>I98*K98/1000</f>
        <v>0</v>
      </c>
    </row>
    <row r="99" spans="1:10" x14ac:dyDescent="0.25">
      <c r="A99" s="290" t="s">
        <v>35</v>
      </c>
      <c r="B99" s="291"/>
      <c r="C99" s="291"/>
      <c r="D99" s="291"/>
      <c r="E99" s="291"/>
      <c r="F99" s="291"/>
      <c r="G99" s="291"/>
      <c r="H99" s="292"/>
      <c r="I99" s="180">
        <v>199.08421262193906</v>
      </c>
      <c r="J99" s="166">
        <f>I99*K99/1000</f>
        <v>0</v>
      </c>
    </row>
    <row r="100" spans="1:10" x14ac:dyDescent="0.25">
      <c r="A100" s="290" t="s">
        <v>36</v>
      </c>
      <c r="B100" s="291"/>
      <c r="C100" s="291"/>
      <c r="D100" s="291"/>
      <c r="E100" s="291"/>
      <c r="F100" s="291"/>
      <c r="G100" s="291"/>
      <c r="H100" s="292"/>
      <c r="I100" s="180">
        <v>199.08421262193906</v>
      </c>
      <c r="J100" s="166">
        <f>I100*K100/1000</f>
        <v>0</v>
      </c>
    </row>
    <row r="101" spans="1:10" ht="15.75" thickBot="1" x14ac:dyDescent="0.3">
      <c r="A101" s="355" t="s">
        <v>3</v>
      </c>
      <c r="B101" s="356"/>
      <c r="C101" s="356"/>
      <c r="D101" s="356"/>
      <c r="E101" s="356"/>
      <c r="F101" s="356"/>
      <c r="G101" s="356"/>
      <c r="H101" s="356"/>
      <c r="I101" s="356"/>
      <c r="J101" s="161">
        <f>SUM(J98:J100)</f>
        <v>0</v>
      </c>
    </row>
    <row r="102" spans="1:10" ht="16.5" thickTop="1" thickBot="1" x14ac:dyDescent="0.3">
      <c r="A102" s="330" t="s">
        <v>78</v>
      </c>
      <c r="B102" s="331"/>
      <c r="C102" s="331"/>
      <c r="D102" s="331"/>
      <c r="E102" s="331"/>
      <c r="F102" s="331"/>
      <c r="G102" s="331"/>
      <c r="H102" s="331"/>
      <c r="I102" s="331"/>
      <c r="J102" s="169">
        <f>J95+J101</f>
        <v>0</v>
      </c>
    </row>
    <row r="103" spans="1:10" ht="16.5" thickTop="1" thickBot="1" x14ac:dyDescent="0.3">
      <c r="A103" s="43"/>
      <c r="B103" s="7"/>
      <c r="C103" s="7"/>
      <c r="D103" s="7"/>
      <c r="E103" s="7"/>
      <c r="F103" s="7"/>
      <c r="G103" s="7"/>
      <c r="H103" s="7"/>
      <c r="I103" s="7"/>
      <c r="J103" s="134"/>
    </row>
    <row r="104" spans="1:10" ht="17.100000000000001" customHeight="1" thickTop="1" x14ac:dyDescent="0.25">
      <c r="A104" s="310" t="s">
        <v>274</v>
      </c>
      <c r="B104" s="311"/>
      <c r="C104" s="311"/>
      <c r="D104" s="311"/>
      <c r="E104" s="311"/>
      <c r="F104" s="311"/>
      <c r="G104" s="311"/>
      <c r="H104" s="311"/>
      <c r="I104" s="311"/>
      <c r="J104" s="312"/>
    </row>
    <row r="105" spans="1:10" ht="15" customHeight="1" x14ac:dyDescent="0.25">
      <c r="A105" s="304" t="s">
        <v>6</v>
      </c>
      <c r="B105" s="305"/>
      <c r="C105" s="305"/>
      <c r="D105" s="305"/>
      <c r="E105" s="305"/>
      <c r="F105" s="305"/>
      <c r="G105" s="305"/>
      <c r="H105" s="306"/>
      <c r="I105" s="184" t="s">
        <v>279</v>
      </c>
      <c r="J105" s="133" t="s">
        <v>278</v>
      </c>
    </row>
    <row r="106" spans="1:10" x14ac:dyDescent="0.25">
      <c r="A106" s="327" t="s">
        <v>20</v>
      </c>
      <c r="B106" s="328"/>
      <c r="C106" s="328"/>
      <c r="D106" s="328"/>
      <c r="E106" s="328"/>
      <c r="F106" s="328"/>
      <c r="G106" s="328"/>
      <c r="H106" s="329"/>
      <c r="I106" s="183">
        <v>258192.31534939277</v>
      </c>
      <c r="J106" s="166">
        <f>I106*K106/1000</f>
        <v>0</v>
      </c>
    </row>
    <row r="107" spans="1:10" x14ac:dyDescent="0.25">
      <c r="A107" s="290" t="s">
        <v>13</v>
      </c>
      <c r="B107" s="291"/>
      <c r="C107" s="291"/>
      <c r="D107" s="291"/>
      <c r="E107" s="291"/>
      <c r="F107" s="291"/>
      <c r="G107" s="291"/>
      <c r="H107" s="292"/>
      <c r="I107" s="176">
        <v>5308.9123365850419</v>
      </c>
      <c r="J107" s="166">
        <f>I107*K107/1000</f>
        <v>0</v>
      </c>
    </row>
    <row r="108" spans="1:10" x14ac:dyDescent="0.25">
      <c r="A108" s="290" t="s">
        <v>17</v>
      </c>
      <c r="B108" s="291"/>
      <c r="C108" s="291"/>
      <c r="D108" s="291"/>
      <c r="E108" s="291"/>
      <c r="F108" s="291"/>
      <c r="G108" s="291"/>
      <c r="H108" s="292"/>
      <c r="I108" s="176">
        <v>5308.9123365850419</v>
      </c>
      <c r="J108" s="166">
        <f>I108*K108/1000</f>
        <v>0</v>
      </c>
    </row>
    <row r="109" spans="1:10" x14ac:dyDescent="0.25">
      <c r="A109" s="297" t="s">
        <v>16</v>
      </c>
      <c r="B109" s="291"/>
      <c r="C109" s="291"/>
      <c r="D109" s="291"/>
      <c r="E109" s="291"/>
      <c r="F109" s="291"/>
      <c r="G109" s="291"/>
      <c r="H109" s="292"/>
      <c r="I109" s="180">
        <v>663.61404207313024</v>
      </c>
      <c r="J109" s="166">
        <f>I109*K109/1000</f>
        <v>0</v>
      </c>
    </row>
    <row r="110" spans="1:10" ht="15.75" thickBot="1" x14ac:dyDescent="0.3">
      <c r="A110" s="353" t="s">
        <v>3</v>
      </c>
      <c r="B110" s="354"/>
      <c r="C110" s="354"/>
      <c r="D110" s="354"/>
      <c r="E110" s="354"/>
      <c r="F110" s="354"/>
      <c r="G110" s="354"/>
      <c r="H110" s="354"/>
      <c r="I110" s="354"/>
      <c r="J110" s="160">
        <f>SUM(J106:J109)</f>
        <v>0</v>
      </c>
    </row>
    <row r="111" spans="1:10" ht="17.100000000000001" customHeight="1" thickTop="1" x14ac:dyDescent="0.25">
      <c r="A111" s="301" t="s">
        <v>318</v>
      </c>
      <c r="B111" s="302"/>
      <c r="C111" s="302"/>
      <c r="D111" s="302"/>
      <c r="E111" s="302"/>
      <c r="F111" s="302"/>
      <c r="G111" s="302"/>
      <c r="H111" s="302"/>
      <c r="I111" s="302"/>
      <c r="J111" s="303"/>
    </row>
    <row r="112" spans="1:10" ht="15" customHeight="1" x14ac:dyDescent="0.25">
      <c r="A112" s="304" t="s">
        <v>6</v>
      </c>
      <c r="B112" s="305"/>
      <c r="C112" s="305"/>
      <c r="D112" s="305"/>
      <c r="E112" s="305"/>
      <c r="F112" s="305"/>
      <c r="G112" s="305"/>
      <c r="H112" s="306"/>
      <c r="I112" s="184" t="s">
        <v>279</v>
      </c>
      <c r="J112" s="133" t="s">
        <v>278</v>
      </c>
    </row>
    <row r="113" spans="1:10" x14ac:dyDescent="0.25">
      <c r="A113" s="347" t="s">
        <v>20</v>
      </c>
      <c r="B113" s="348"/>
      <c r="C113" s="348"/>
      <c r="D113" s="348"/>
      <c r="E113" s="348"/>
      <c r="F113" s="348"/>
      <c r="G113" s="348"/>
      <c r="H113" s="349"/>
      <c r="I113" s="185">
        <v>132.72280841462606</v>
      </c>
      <c r="J113" s="166">
        <f>I113*K113/1000</f>
        <v>0</v>
      </c>
    </row>
    <row r="114" spans="1:10" x14ac:dyDescent="0.25">
      <c r="A114" s="290" t="s">
        <v>35</v>
      </c>
      <c r="B114" s="291"/>
      <c r="C114" s="291"/>
      <c r="D114" s="291"/>
      <c r="E114" s="291"/>
      <c r="F114" s="291"/>
      <c r="G114" s="291"/>
      <c r="H114" s="292"/>
      <c r="I114" s="180">
        <v>132.72280841462606</v>
      </c>
      <c r="J114" s="166">
        <f>I114*K114/1000</f>
        <v>0</v>
      </c>
    </row>
    <row r="115" spans="1:10" x14ac:dyDescent="0.25">
      <c r="A115" s="346" t="s">
        <v>36</v>
      </c>
      <c r="B115" s="342"/>
      <c r="C115" s="342"/>
      <c r="D115" s="342"/>
      <c r="E115" s="342"/>
      <c r="F115" s="342"/>
      <c r="G115" s="342"/>
      <c r="H115" s="343"/>
      <c r="I115" s="180">
        <v>132.72280841462606</v>
      </c>
      <c r="J115" s="166">
        <f>I115*K115/1000</f>
        <v>0</v>
      </c>
    </row>
    <row r="116" spans="1:10" ht="15.75" thickBot="1" x14ac:dyDescent="0.3">
      <c r="A116" s="355" t="s">
        <v>3</v>
      </c>
      <c r="B116" s="356"/>
      <c r="C116" s="356"/>
      <c r="D116" s="356"/>
      <c r="E116" s="356"/>
      <c r="F116" s="356"/>
      <c r="G116" s="356"/>
      <c r="H116" s="356"/>
      <c r="I116" s="356"/>
      <c r="J116" s="161">
        <f>SUM(J113:J115)</f>
        <v>0</v>
      </c>
    </row>
    <row r="117" spans="1:10" ht="16.5" thickTop="1" thickBot="1" x14ac:dyDescent="0.3">
      <c r="A117" s="330" t="s">
        <v>79</v>
      </c>
      <c r="B117" s="331"/>
      <c r="C117" s="331"/>
      <c r="D117" s="331"/>
      <c r="E117" s="331"/>
      <c r="F117" s="331"/>
      <c r="G117" s="331"/>
      <c r="H117" s="331"/>
      <c r="I117" s="331"/>
      <c r="J117" s="169">
        <f>J110+J116</f>
        <v>0</v>
      </c>
    </row>
    <row r="118" spans="1:10" ht="16.5" thickTop="1" thickBot="1" x14ac:dyDescent="0.3">
      <c r="A118" s="43"/>
      <c r="B118" s="7"/>
      <c r="C118" s="7"/>
      <c r="D118" s="7"/>
      <c r="E118" s="7"/>
      <c r="F118" s="7"/>
      <c r="G118" s="7"/>
      <c r="H118" s="7"/>
      <c r="I118" s="7"/>
      <c r="J118" s="134"/>
    </row>
    <row r="119" spans="1:10" ht="17.25" customHeight="1" thickTop="1" x14ac:dyDescent="0.25">
      <c r="A119" s="310" t="s">
        <v>38</v>
      </c>
      <c r="B119" s="311"/>
      <c r="C119" s="311"/>
      <c r="D119" s="311"/>
      <c r="E119" s="311"/>
      <c r="F119" s="311"/>
      <c r="G119" s="311"/>
      <c r="H119" s="311"/>
      <c r="I119" s="311"/>
      <c r="J119" s="312"/>
    </row>
    <row r="120" spans="1:10" ht="15" customHeight="1" x14ac:dyDescent="0.25">
      <c r="A120" s="304" t="s">
        <v>6</v>
      </c>
      <c r="B120" s="305"/>
      <c r="C120" s="305"/>
      <c r="D120" s="305"/>
      <c r="E120" s="305"/>
      <c r="F120" s="305"/>
      <c r="G120" s="305"/>
      <c r="H120" s="306"/>
      <c r="I120" s="184" t="s">
        <v>279</v>
      </c>
      <c r="J120" s="133" t="s">
        <v>278</v>
      </c>
    </row>
    <row r="121" spans="1:10" x14ac:dyDescent="0.25">
      <c r="A121" s="350" t="s">
        <v>20</v>
      </c>
      <c r="B121" s="351"/>
      <c r="C121" s="351"/>
      <c r="D121" s="351"/>
      <c r="E121" s="351"/>
      <c r="F121" s="351"/>
      <c r="G121" s="351"/>
      <c r="H121" s="352"/>
      <c r="I121" s="183">
        <v>213517.81803702965</v>
      </c>
      <c r="J121" s="166">
        <f>I121*K121/1000</f>
        <v>0</v>
      </c>
    </row>
    <row r="122" spans="1:10" x14ac:dyDescent="0.25">
      <c r="A122" s="346" t="s">
        <v>13</v>
      </c>
      <c r="B122" s="342"/>
      <c r="C122" s="342"/>
      <c r="D122" s="342"/>
      <c r="E122" s="342"/>
      <c r="F122" s="342"/>
      <c r="G122" s="342"/>
      <c r="H122" s="343"/>
      <c r="I122" s="176">
        <v>2654.4561682925209</v>
      </c>
      <c r="J122" s="166">
        <f>I122*K122/1000</f>
        <v>0</v>
      </c>
    </row>
    <row r="123" spans="1:10" x14ac:dyDescent="0.25">
      <c r="A123" s="346" t="s">
        <v>17</v>
      </c>
      <c r="B123" s="342"/>
      <c r="C123" s="342"/>
      <c r="D123" s="342"/>
      <c r="E123" s="342"/>
      <c r="F123" s="342"/>
      <c r="G123" s="342"/>
      <c r="H123" s="343"/>
      <c r="I123" s="176">
        <v>2654.4561682925209</v>
      </c>
      <c r="J123" s="166">
        <f>I123*K123/1000</f>
        <v>0</v>
      </c>
    </row>
    <row r="124" spans="1:10" x14ac:dyDescent="0.25">
      <c r="A124" s="341" t="s">
        <v>16</v>
      </c>
      <c r="B124" s="342"/>
      <c r="C124" s="342"/>
      <c r="D124" s="342"/>
      <c r="E124" s="342"/>
      <c r="F124" s="342"/>
      <c r="G124" s="342"/>
      <c r="H124" s="343"/>
      <c r="I124" s="180">
        <v>663.61404207313024</v>
      </c>
      <c r="J124" s="166">
        <f>I124*K124/1000</f>
        <v>0</v>
      </c>
    </row>
    <row r="125" spans="1:10" ht="15.75" thickBot="1" x14ac:dyDescent="0.3">
      <c r="A125" s="344" t="s">
        <v>3</v>
      </c>
      <c r="B125" s="345"/>
      <c r="C125" s="345"/>
      <c r="D125" s="345"/>
      <c r="E125" s="345"/>
      <c r="F125" s="345"/>
      <c r="G125" s="345"/>
      <c r="H125" s="345"/>
      <c r="I125" s="345"/>
      <c r="J125" s="160">
        <f>SUM(J121:J124)</f>
        <v>0</v>
      </c>
    </row>
    <row r="126" spans="1:10" ht="17.100000000000001" customHeight="1" thickTop="1" x14ac:dyDescent="0.25">
      <c r="A126" s="301" t="s">
        <v>319</v>
      </c>
      <c r="B126" s="302"/>
      <c r="C126" s="302"/>
      <c r="D126" s="302"/>
      <c r="E126" s="302"/>
      <c r="F126" s="302"/>
      <c r="G126" s="302"/>
      <c r="H126" s="302"/>
      <c r="I126" s="302"/>
      <c r="J126" s="303"/>
    </row>
    <row r="127" spans="1:10" ht="15" customHeight="1" x14ac:dyDescent="0.25">
      <c r="A127" s="304" t="s">
        <v>6</v>
      </c>
      <c r="B127" s="305"/>
      <c r="C127" s="305"/>
      <c r="D127" s="305"/>
      <c r="E127" s="305"/>
      <c r="F127" s="305"/>
      <c r="G127" s="305"/>
      <c r="H127" s="306"/>
      <c r="I127" s="184" t="s">
        <v>279</v>
      </c>
      <c r="J127" s="133" t="s">
        <v>278</v>
      </c>
    </row>
    <row r="128" spans="1:10" x14ac:dyDescent="0.25">
      <c r="A128" s="307" t="s">
        <v>20</v>
      </c>
      <c r="B128" s="308"/>
      <c r="C128" s="308"/>
      <c r="D128" s="308"/>
      <c r="E128" s="308"/>
      <c r="F128" s="308"/>
      <c r="G128" s="308"/>
      <c r="H128" s="309"/>
      <c r="I128" s="185">
        <v>15362.665073992965</v>
      </c>
      <c r="J128" s="166">
        <f>I128*K128/1000</f>
        <v>0</v>
      </c>
    </row>
    <row r="129" spans="1:14" x14ac:dyDescent="0.25">
      <c r="A129" s="290" t="s">
        <v>13</v>
      </c>
      <c r="B129" s="291"/>
      <c r="C129" s="291"/>
      <c r="D129" s="291"/>
      <c r="E129" s="291"/>
      <c r="F129" s="291"/>
      <c r="G129" s="291"/>
      <c r="H129" s="292"/>
      <c r="I129" s="180">
        <v>1061.7824673170085</v>
      </c>
      <c r="J129" s="166">
        <f>I129*K129/1000</f>
        <v>0</v>
      </c>
    </row>
    <row r="130" spans="1:14" x14ac:dyDescent="0.25">
      <c r="A130" s="290" t="s">
        <v>17</v>
      </c>
      <c r="B130" s="291"/>
      <c r="C130" s="291"/>
      <c r="D130" s="291"/>
      <c r="E130" s="291"/>
      <c r="F130" s="291"/>
      <c r="G130" s="291"/>
      <c r="H130" s="292"/>
      <c r="I130" s="180">
        <v>1061.7824673170085</v>
      </c>
      <c r="J130" s="166">
        <f>I130*K130/1000</f>
        <v>0</v>
      </c>
    </row>
    <row r="131" spans="1:14" x14ac:dyDescent="0.25">
      <c r="A131" s="336" t="s">
        <v>14</v>
      </c>
      <c r="B131" s="337"/>
      <c r="C131" s="337"/>
      <c r="D131" s="337"/>
      <c r="E131" s="337"/>
      <c r="F131" s="337"/>
      <c r="G131" s="337"/>
      <c r="H131" s="338"/>
      <c r="I131" s="186">
        <v>1327.2280841462605</v>
      </c>
      <c r="J131" s="166">
        <f>I131*K131/1000</f>
        <v>0</v>
      </c>
    </row>
    <row r="132" spans="1:14" ht="15.75" thickBot="1" x14ac:dyDescent="0.3">
      <c r="A132" s="339" t="s">
        <v>3</v>
      </c>
      <c r="B132" s="340"/>
      <c r="C132" s="340"/>
      <c r="D132" s="340"/>
      <c r="E132" s="340"/>
      <c r="F132" s="340"/>
      <c r="G132" s="340"/>
      <c r="H132" s="340"/>
      <c r="I132" s="340"/>
      <c r="J132" s="161">
        <f>SUM(J128:J131)</f>
        <v>0</v>
      </c>
    </row>
    <row r="133" spans="1:14" ht="16.5" thickTop="1" thickBot="1" x14ac:dyDescent="0.3">
      <c r="A133" s="330" t="s">
        <v>80</v>
      </c>
      <c r="B133" s="331"/>
      <c r="C133" s="331"/>
      <c r="D133" s="331"/>
      <c r="E133" s="331"/>
      <c r="F133" s="331"/>
      <c r="G133" s="331"/>
      <c r="H133" s="331"/>
      <c r="I133" s="331"/>
      <c r="J133" s="169">
        <f>J125+J132</f>
        <v>0</v>
      </c>
    </row>
    <row r="134" spans="1:14" ht="16.5" thickTop="1" thickBot="1" x14ac:dyDescent="0.3">
      <c r="A134" s="43"/>
      <c r="B134" s="7"/>
      <c r="C134" s="7"/>
      <c r="D134" s="7"/>
      <c r="E134" s="7"/>
      <c r="F134" s="7"/>
      <c r="G134" s="7"/>
      <c r="H134" s="7"/>
      <c r="I134" s="7"/>
      <c r="J134" s="134"/>
    </row>
    <row r="135" spans="1:14" ht="17.25" customHeight="1" thickTop="1" x14ac:dyDescent="0.25">
      <c r="A135" s="310" t="s">
        <v>39</v>
      </c>
      <c r="B135" s="311"/>
      <c r="C135" s="311"/>
      <c r="D135" s="311"/>
      <c r="E135" s="311"/>
      <c r="F135" s="311"/>
      <c r="G135" s="311"/>
      <c r="H135" s="311"/>
      <c r="I135" s="311"/>
      <c r="J135" s="312"/>
    </row>
    <row r="136" spans="1:14" ht="15" customHeight="1" x14ac:dyDescent="0.25">
      <c r="A136" s="304" t="s">
        <v>6</v>
      </c>
      <c r="B136" s="305"/>
      <c r="C136" s="305"/>
      <c r="D136" s="305"/>
      <c r="E136" s="305"/>
      <c r="F136" s="305"/>
      <c r="G136" s="305"/>
      <c r="H136" s="306"/>
      <c r="I136" s="184" t="s">
        <v>279</v>
      </c>
      <c r="J136" s="133" t="s">
        <v>278</v>
      </c>
    </row>
    <row r="137" spans="1:14" x14ac:dyDescent="0.25">
      <c r="A137" s="327" t="s">
        <v>20</v>
      </c>
      <c r="B137" s="328"/>
      <c r="C137" s="328"/>
      <c r="D137" s="328"/>
      <c r="E137" s="328"/>
      <c r="F137" s="328"/>
      <c r="G137" s="328"/>
      <c r="H137" s="329"/>
      <c r="I137" s="183">
        <v>61755.922755325497</v>
      </c>
      <c r="J137" s="166">
        <f>I137*K137/1000</f>
        <v>0</v>
      </c>
    </row>
    <row r="138" spans="1:14" x14ac:dyDescent="0.25">
      <c r="A138" s="290" t="s">
        <v>13</v>
      </c>
      <c r="B138" s="291"/>
      <c r="C138" s="291"/>
      <c r="D138" s="291"/>
      <c r="E138" s="291"/>
      <c r="F138" s="291"/>
      <c r="G138" s="291"/>
      <c r="H138" s="292"/>
      <c r="I138" s="176">
        <v>2654.4561682925209</v>
      </c>
      <c r="J138" s="166">
        <f>I138*K138/1000</f>
        <v>0</v>
      </c>
    </row>
    <row r="139" spans="1:14" x14ac:dyDescent="0.25">
      <c r="A139" s="290" t="s">
        <v>17</v>
      </c>
      <c r="B139" s="291"/>
      <c r="C139" s="291"/>
      <c r="D139" s="291"/>
      <c r="E139" s="291"/>
      <c r="F139" s="291"/>
      <c r="G139" s="291"/>
      <c r="H139" s="292"/>
      <c r="I139" s="176">
        <v>2654.4561682925209</v>
      </c>
      <c r="J139" s="166">
        <f>I139*K139/1000</f>
        <v>0</v>
      </c>
    </row>
    <row r="140" spans="1:14" x14ac:dyDescent="0.25">
      <c r="A140" s="297" t="s">
        <v>16</v>
      </c>
      <c r="B140" s="291"/>
      <c r="C140" s="291"/>
      <c r="D140" s="291"/>
      <c r="E140" s="291"/>
      <c r="F140" s="291"/>
      <c r="G140" s="291"/>
      <c r="H140" s="292"/>
      <c r="I140" s="180">
        <v>663.61404207313024</v>
      </c>
      <c r="J140" s="166">
        <f>I140*K140/1000</f>
        <v>0</v>
      </c>
    </row>
    <row r="141" spans="1:14" ht="15.75" thickBot="1" x14ac:dyDescent="0.3">
      <c r="A141" s="298" t="s">
        <v>3</v>
      </c>
      <c r="B141" s="299"/>
      <c r="C141" s="299"/>
      <c r="D141" s="299"/>
      <c r="E141" s="299"/>
      <c r="F141" s="299"/>
      <c r="G141" s="299"/>
      <c r="H141" s="299"/>
      <c r="I141" s="299"/>
      <c r="J141" s="160">
        <f>SUM(J137:J140)</f>
        <v>0</v>
      </c>
    </row>
    <row r="142" spans="1:14" ht="16.5" thickTop="1" thickBot="1" x14ac:dyDescent="0.3">
      <c r="A142" s="334" t="s">
        <v>81</v>
      </c>
      <c r="B142" s="335"/>
      <c r="C142" s="335"/>
      <c r="D142" s="335"/>
      <c r="E142" s="335"/>
      <c r="F142" s="335"/>
      <c r="G142" s="335"/>
      <c r="H142" s="335"/>
      <c r="I142" s="335"/>
      <c r="J142" s="169">
        <f>J141</f>
        <v>0</v>
      </c>
    </row>
    <row r="143" spans="1:14" ht="16.5" thickTop="1" thickBot="1" x14ac:dyDescent="0.3">
      <c r="A143" s="43"/>
      <c r="B143" s="7"/>
      <c r="C143" s="7"/>
      <c r="D143" s="7"/>
      <c r="E143" s="7"/>
      <c r="F143" s="7"/>
      <c r="G143" s="7"/>
      <c r="H143" s="7"/>
      <c r="I143" s="7"/>
      <c r="J143" s="165"/>
    </row>
    <row r="144" spans="1:14" ht="24" customHeight="1" thickTop="1" thickBot="1" x14ac:dyDescent="0.3">
      <c r="A144" s="332" t="s">
        <v>179</v>
      </c>
      <c r="B144" s="333"/>
      <c r="C144" s="333"/>
      <c r="D144" s="333"/>
      <c r="E144" s="333"/>
      <c r="F144" s="333"/>
      <c r="G144" s="333"/>
      <c r="H144" s="333"/>
      <c r="I144" s="333"/>
      <c r="J144" s="279">
        <f>J23+J39+J55+J71+J87+J102+J117+J133+J142</f>
        <v>0</v>
      </c>
      <c r="L144" s="66"/>
      <c r="M144" s="66"/>
      <c r="N144" s="66"/>
    </row>
    <row r="145" ht="15.75" thickTop="1" x14ac:dyDescent="0.25"/>
  </sheetData>
  <mergeCells count="135">
    <mergeCell ref="A11:I11"/>
    <mergeCell ref="A12:J12"/>
    <mergeCell ref="A13:H13"/>
    <mergeCell ref="A9:H9"/>
    <mergeCell ref="A10:H10"/>
    <mergeCell ref="A16:H16"/>
    <mergeCell ref="A33:H33"/>
    <mergeCell ref="A8:H8"/>
    <mergeCell ref="A2:J2"/>
    <mergeCell ref="A3:C3"/>
    <mergeCell ref="D3:J3"/>
    <mergeCell ref="A5:J5"/>
    <mergeCell ref="A6:H6"/>
    <mergeCell ref="A7:H7"/>
    <mergeCell ref="A17:H17"/>
    <mergeCell ref="A14:H14"/>
    <mergeCell ref="A15:H15"/>
    <mergeCell ref="A34:H34"/>
    <mergeCell ref="A30:H30"/>
    <mergeCell ref="A31:I31"/>
    <mergeCell ref="A32:J32"/>
    <mergeCell ref="A37:H37"/>
    <mergeCell ref="A24:J24"/>
    <mergeCell ref="A18:I18"/>
    <mergeCell ref="A19:J19"/>
    <mergeCell ref="A20:H20"/>
    <mergeCell ref="A23:I23"/>
    <mergeCell ref="A28:H28"/>
    <mergeCell ref="A29:H29"/>
    <mergeCell ref="A25:J25"/>
    <mergeCell ref="A26:H26"/>
    <mergeCell ref="A27:H27"/>
    <mergeCell ref="A21:H21"/>
    <mergeCell ref="A22:I22"/>
    <mergeCell ref="A45:H45"/>
    <mergeCell ref="A46:H46"/>
    <mergeCell ref="A43:H43"/>
    <mergeCell ref="A44:H44"/>
    <mergeCell ref="A50:H50"/>
    <mergeCell ref="A38:I38"/>
    <mergeCell ref="A35:H35"/>
    <mergeCell ref="A36:H36"/>
    <mergeCell ref="A39:I39"/>
    <mergeCell ref="A41:J41"/>
    <mergeCell ref="A42:H42"/>
    <mergeCell ref="A55:I55"/>
    <mergeCell ref="A57:J57"/>
    <mergeCell ref="A62:H62"/>
    <mergeCell ref="A63:I63"/>
    <mergeCell ref="A51:H51"/>
    <mergeCell ref="A47:I47"/>
    <mergeCell ref="A48:J48"/>
    <mergeCell ref="A49:H49"/>
    <mergeCell ref="A54:I54"/>
    <mergeCell ref="A52:H52"/>
    <mergeCell ref="A53:H53"/>
    <mergeCell ref="A64:J64"/>
    <mergeCell ref="A60:H60"/>
    <mergeCell ref="A61:H61"/>
    <mergeCell ref="A67:H67"/>
    <mergeCell ref="A68:H68"/>
    <mergeCell ref="A65:H65"/>
    <mergeCell ref="A66:H66"/>
    <mergeCell ref="A58:H58"/>
    <mergeCell ref="A59:H59"/>
    <mergeCell ref="A79:I79"/>
    <mergeCell ref="A80:J80"/>
    <mergeCell ref="A81:H81"/>
    <mergeCell ref="A77:H77"/>
    <mergeCell ref="A78:H78"/>
    <mergeCell ref="A84:H84"/>
    <mergeCell ref="A69:H69"/>
    <mergeCell ref="A70:I70"/>
    <mergeCell ref="A75:H75"/>
    <mergeCell ref="A76:H76"/>
    <mergeCell ref="A71:I71"/>
    <mergeCell ref="A73:J73"/>
    <mergeCell ref="A74:H74"/>
    <mergeCell ref="A92:H92"/>
    <mergeCell ref="A93:H93"/>
    <mergeCell ref="A90:H90"/>
    <mergeCell ref="A91:H91"/>
    <mergeCell ref="A97:H97"/>
    <mergeCell ref="A85:H85"/>
    <mergeCell ref="A82:H82"/>
    <mergeCell ref="A83:H83"/>
    <mergeCell ref="A87:I87"/>
    <mergeCell ref="A89:J89"/>
    <mergeCell ref="A86:I86"/>
    <mergeCell ref="A109:H109"/>
    <mergeCell ref="A116:I116"/>
    <mergeCell ref="A115:H115"/>
    <mergeCell ref="A98:H98"/>
    <mergeCell ref="A94:H94"/>
    <mergeCell ref="A95:I95"/>
    <mergeCell ref="A96:J96"/>
    <mergeCell ref="A108:H108"/>
    <mergeCell ref="A101:I101"/>
    <mergeCell ref="A99:H99"/>
    <mergeCell ref="A100:H100"/>
    <mergeCell ref="A106:H106"/>
    <mergeCell ref="A107:H107"/>
    <mergeCell ref="A102:I102"/>
    <mergeCell ref="A104:J104"/>
    <mergeCell ref="A105:H105"/>
    <mergeCell ref="A120:H120"/>
    <mergeCell ref="A113:H113"/>
    <mergeCell ref="A114:H114"/>
    <mergeCell ref="A121:H121"/>
    <mergeCell ref="A117:I117"/>
    <mergeCell ref="A119:J119"/>
    <mergeCell ref="A110:I110"/>
    <mergeCell ref="A111:J111"/>
    <mergeCell ref="A112:H112"/>
    <mergeCell ref="A130:H130"/>
    <mergeCell ref="A127:H127"/>
    <mergeCell ref="A128:H128"/>
    <mergeCell ref="A131:H131"/>
    <mergeCell ref="A132:I132"/>
    <mergeCell ref="A124:H124"/>
    <mergeCell ref="A125:I125"/>
    <mergeCell ref="A126:J126"/>
    <mergeCell ref="A122:H122"/>
    <mergeCell ref="A123:H123"/>
    <mergeCell ref="A129:H129"/>
    <mergeCell ref="A137:H137"/>
    <mergeCell ref="A138:H138"/>
    <mergeCell ref="A133:I133"/>
    <mergeCell ref="A135:J135"/>
    <mergeCell ref="A136:H136"/>
    <mergeCell ref="A144:I144"/>
    <mergeCell ref="A142:I142"/>
    <mergeCell ref="A141:I141"/>
    <mergeCell ref="A139:H139"/>
    <mergeCell ref="A140:H140"/>
  </mergeCells>
  <pageMargins left="0.51181102362204722" right="0.51181102362204722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48"/>
  <sheetViews>
    <sheetView topLeftCell="A124" zoomScaleNormal="100" workbookViewId="0">
      <selection activeCell="J147" sqref="J147"/>
    </sheetView>
  </sheetViews>
  <sheetFormatPr defaultColWidth="9.140625" defaultRowHeight="15" x14ac:dyDescent="0.25"/>
  <cols>
    <col min="1" max="1" width="4.28515625" style="1" customWidth="1"/>
    <col min="2" max="3" width="10.7109375" style="1" customWidth="1"/>
    <col min="4" max="4" width="10.28515625" style="1" customWidth="1"/>
    <col min="5" max="7" width="10.7109375" style="1" customWidth="1"/>
    <col min="8" max="8" width="15.140625" style="1" customWidth="1"/>
    <col min="9" max="9" width="26.7109375" style="1" customWidth="1"/>
    <col min="10" max="10" width="26.7109375" style="136" customWidth="1"/>
    <col min="11" max="11" width="20.28515625" style="1" customWidth="1"/>
    <col min="12" max="12" width="13.42578125" style="65" customWidth="1"/>
    <col min="13" max="13" width="15.85546875" style="65" customWidth="1"/>
    <col min="14" max="14" width="14.140625" style="1" customWidth="1"/>
    <col min="15" max="15" width="15.140625" style="1" customWidth="1"/>
    <col min="16" max="16" width="16.42578125" style="1" customWidth="1"/>
    <col min="17" max="16384" width="9.140625" style="1"/>
  </cols>
  <sheetData>
    <row r="1" spans="1:13" ht="12" customHeight="1" thickBot="1" x14ac:dyDescent="0.3">
      <c r="A1" s="7"/>
      <c r="B1" s="7"/>
      <c r="C1" s="7"/>
      <c r="D1" s="7"/>
      <c r="E1" s="7"/>
      <c r="F1" s="7"/>
      <c r="G1" s="7"/>
      <c r="H1" s="7"/>
      <c r="I1" s="7"/>
      <c r="J1" s="135"/>
    </row>
    <row r="2" spans="1:13" ht="22.5" customHeight="1" thickTop="1" thickBot="1" x14ac:dyDescent="0.3">
      <c r="A2" s="313" t="s">
        <v>197</v>
      </c>
      <c r="B2" s="314"/>
      <c r="C2" s="314"/>
      <c r="D2" s="314"/>
      <c r="E2" s="314"/>
      <c r="F2" s="314"/>
      <c r="G2" s="314"/>
      <c r="H2" s="314"/>
      <c r="I2" s="314"/>
      <c r="J2" s="315"/>
    </row>
    <row r="3" spans="1:13" ht="15.75" thickTop="1" x14ac:dyDescent="0.25">
      <c r="A3" s="373" t="s">
        <v>11</v>
      </c>
      <c r="B3" s="374"/>
      <c r="C3" s="375"/>
      <c r="D3" s="376" t="s">
        <v>269</v>
      </c>
      <c r="E3" s="374"/>
      <c r="F3" s="374"/>
      <c r="G3" s="374"/>
      <c r="H3" s="374"/>
      <c r="I3" s="374"/>
      <c r="J3" s="377"/>
    </row>
    <row r="4" spans="1:13" ht="15.75" thickBot="1" x14ac:dyDescent="0.3">
      <c r="A4" s="6"/>
      <c r="B4" s="7"/>
      <c r="C4" s="7"/>
      <c r="D4" s="7"/>
      <c r="E4" s="7"/>
      <c r="F4" s="7"/>
      <c r="G4" s="7"/>
      <c r="H4" s="7"/>
      <c r="I4" s="7"/>
      <c r="J4" s="146"/>
    </row>
    <row r="5" spans="1:13" ht="30" customHeight="1" thickTop="1" x14ac:dyDescent="0.25">
      <c r="A5" s="310" t="s">
        <v>40</v>
      </c>
      <c r="B5" s="311"/>
      <c r="C5" s="311"/>
      <c r="D5" s="311"/>
      <c r="E5" s="311"/>
      <c r="F5" s="311"/>
      <c r="G5" s="311"/>
      <c r="H5" s="311"/>
      <c r="I5" s="311"/>
      <c r="J5" s="312"/>
    </row>
    <row r="6" spans="1:13" ht="15" customHeight="1" x14ac:dyDescent="0.25">
      <c r="A6" s="304" t="s">
        <v>6</v>
      </c>
      <c r="B6" s="305"/>
      <c r="C6" s="305"/>
      <c r="D6" s="305"/>
      <c r="E6" s="305"/>
      <c r="F6" s="305"/>
      <c r="G6" s="305"/>
      <c r="H6" s="306"/>
      <c r="I6" s="184" t="s">
        <v>279</v>
      </c>
      <c r="J6" s="133" t="s">
        <v>278</v>
      </c>
    </row>
    <row r="7" spans="1:13" x14ac:dyDescent="0.25">
      <c r="A7" s="350" t="s">
        <v>20</v>
      </c>
      <c r="B7" s="351"/>
      <c r="C7" s="351"/>
      <c r="D7" s="351"/>
      <c r="E7" s="351"/>
      <c r="F7" s="351"/>
      <c r="G7" s="351"/>
      <c r="H7" s="352"/>
      <c r="I7" s="183">
        <v>2360521.6006370694</v>
      </c>
      <c r="J7" s="166">
        <f>I7*K7/1000</f>
        <v>0</v>
      </c>
      <c r="K7" s="69"/>
    </row>
    <row r="8" spans="1:13" x14ac:dyDescent="0.25">
      <c r="A8" s="346" t="s">
        <v>13</v>
      </c>
      <c r="B8" s="342"/>
      <c r="C8" s="342"/>
      <c r="D8" s="342"/>
      <c r="E8" s="342"/>
      <c r="F8" s="342"/>
      <c r="G8" s="342"/>
      <c r="H8" s="343"/>
      <c r="I8" s="176">
        <v>13272.280841462605</v>
      </c>
      <c r="J8" s="166">
        <v>0</v>
      </c>
      <c r="K8" s="69"/>
    </row>
    <row r="9" spans="1:13" x14ac:dyDescent="0.25">
      <c r="A9" s="346" t="s">
        <v>17</v>
      </c>
      <c r="B9" s="342"/>
      <c r="C9" s="342"/>
      <c r="D9" s="342"/>
      <c r="E9" s="342"/>
      <c r="F9" s="342"/>
      <c r="G9" s="342"/>
      <c r="H9" s="343"/>
      <c r="I9" s="176">
        <v>13272.280841462605</v>
      </c>
      <c r="J9" s="166">
        <f>I9*K9/1000</f>
        <v>0</v>
      </c>
      <c r="K9" s="69"/>
    </row>
    <row r="10" spans="1:13" x14ac:dyDescent="0.25">
      <c r="A10" s="341" t="s">
        <v>16</v>
      </c>
      <c r="B10" s="342"/>
      <c r="C10" s="342"/>
      <c r="D10" s="342"/>
      <c r="E10" s="342"/>
      <c r="F10" s="342"/>
      <c r="G10" s="342"/>
      <c r="H10" s="343"/>
      <c r="I10" s="180">
        <v>663.61404207313024</v>
      </c>
      <c r="J10" s="166">
        <f>I10*K10/1000</f>
        <v>0</v>
      </c>
      <c r="K10" s="69"/>
    </row>
    <row r="11" spans="1:13" ht="15.75" thickBot="1" x14ac:dyDescent="0.3">
      <c r="A11" s="353" t="s">
        <v>3</v>
      </c>
      <c r="B11" s="354"/>
      <c r="C11" s="354"/>
      <c r="D11" s="354"/>
      <c r="E11" s="354"/>
      <c r="F11" s="354"/>
      <c r="G11" s="354"/>
      <c r="H11" s="354"/>
      <c r="I11" s="354"/>
      <c r="J11" s="160">
        <f>SUM(J7:J10)</f>
        <v>0</v>
      </c>
      <c r="K11" s="69"/>
      <c r="M11" s="67"/>
    </row>
    <row r="12" spans="1:13" ht="15.75" thickTop="1" x14ac:dyDescent="0.25">
      <c r="A12" s="301" t="s">
        <v>312</v>
      </c>
      <c r="B12" s="302"/>
      <c r="C12" s="302"/>
      <c r="D12" s="302"/>
      <c r="E12" s="302"/>
      <c r="F12" s="302"/>
      <c r="G12" s="302"/>
      <c r="H12" s="302"/>
      <c r="I12" s="302"/>
      <c r="J12" s="303"/>
      <c r="K12" s="69"/>
    </row>
    <row r="13" spans="1:13" ht="15" customHeight="1" x14ac:dyDescent="0.25">
      <c r="A13" s="304" t="s">
        <v>6</v>
      </c>
      <c r="B13" s="305"/>
      <c r="C13" s="305"/>
      <c r="D13" s="305"/>
      <c r="E13" s="305"/>
      <c r="F13" s="305"/>
      <c r="G13" s="305"/>
      <c r="H13" s="306"/>
      <c r="I13" s="184" t="s">
        <v>279</v>
      </c>
      <c r="J13" s="133" t="s">
        <v>278</v>
      </c>
      <c r="K13" s="69"/>
    </row>
    <row r="14" spans="1:13" x14ac:dyDescent="0.25">
      <c r="A14" s="347" t="s">
        <v>20</v>
      </c>
      <c r="B14" s="348"/>
      <c r="C14" s="348"/>
      <c r="D14" s="348"/>
      <c r="E14" s="348"/>
      <c r="F14" s="348"/>
      <c r="G14" s="348"/>
      <c r="H14" s="349"/>
      <c r="I14" s="185">
        <v>591834.36193509854</v>
      </c>
      <c r="J14" s="166">
        <f>I14*K14/1000</f>
        <v>0</v>
      </c>
      <c r="K14" s="69"/>
    </row>
    <row r="15" spans="1:13" x14ac:dyDescent="0.25">
      <c r="A15" s="290" t="s">
        <v>13</v>
      </c>
      <c r="B15" s="291"/>
      <c r="C15" s="291"/>
      <c r="D15" s="291"/>
      <c r="E15" s="291"/>
      <c r="F15" s="291"/>
      <c r="G15" s="291"/>
      <c r="H15" s="292"/>
      <c r="I15" s="180">
        <v>6636.1404207313026</v>
      </c>
      <c r="J15" s="166">
        <f>I15*K15/1000</f>
        <v>0</v>
      </c>
      <c r="K15" s="69"/>
    </row>
    <row r="16" spans="1:13" x14ac:dyDescent="0.25">
      <c r="A16" s="346" t="s">
        <v>17</v>
      </c>
      <c r="B16" s="342"/>
      <c r="C16" s="342"/>
      <c r="D16" s="342"/>
      <c r="E16" s="342"/>
      <c r="F16" s="342"/>
      <c r="G16" s="342"/>
      <c r="H16" s="343"/>
      <c r="I16" s="180">
        <v>6636.1404207313026</v>
      </c>
      <c r="J16" s="166">
        <f>I16*K16/1000</f>
        <v>0</v>
      </c>
      <c r="K16" s="69"/>
    </row>
    <row r="17" spans="1:11" x14ac:dyDescent="0.25">
      <c r="A17" s="357" t="s">
        <v>14</v>
      </c>
      <c r="B17" s="358"/>
      <c r="C17" s="358"/>
      <c r="D17" s="358"/>
      <c r="E17" s="358"/>
      <c r="F17" s="358"/>
      <c r="G17" s="358"/>
      <c r="H17" s="359"/>
      <c r="I17" s="186">
        <v>26544.56168292521</v>
      </c>
      <c r="J17" s="166">
        <f>I17*K17/1000</f>
        <v>0</v>
      </c>
      <c r="K17" s="69"/>
    </row>
    <row r="18" spans="1:11" ht="15.75" thickBot="1" x14ac:dyDescent="0.3">
      <c r="A18" s="380" t="s">
        <v>3</v>
      </c>
      <c r="B18" s="381"/>
      <c r="C18" s="381"/>
      <c r="D18" s="381"/>
      <c r="E18" s="381"/>
      <c r="F18" s="381"/>
      <c r="G18" s="381"/>
      <c r="H18" s="381"/>
      <c r="I18" s="381"/>
      <c r="J18" s="170">
        <f>SUM(J14:J17)</f>
        <v>0</v>
      </c>
      <c r="K18" s="69"/>
    </row>
    <row r="19" spans="1:11" ht="16.5" thickTop="1" thickBot="1" x14ac:dyDescent="0.3">
      <c r="A19" s="378" t="s">
        <v>73</v>
      </c>
      <c r="B19" s="379"/>
      <c r="C19" s="379"/>
      <c r="D19" s="379"/>
      <c r="E19" s="379"/>
      <c r="F19" s="379"/>
      <c r="G19" s="379"/>
      <c r="H19" s="379"/>
      <c r="I19" s="379"/>
      <c r="J19" s="171">
        <f>J11+J18</f>
        <v>0</v>
      </c>
      <c r="K19" s="69"/>
    </row>
    <row r="20" spans="1:11" ht="16.5" thickTop="1" thickBot="1" x14ac:dyDescent="0.3">
      <c r="A20" s="91"/>
      <c r="B20" s="92"/>
      <c r="C20" s="92"/>
      <c r="D20" s="92"/>
      <c r="E20" s="92"/>
      <c r="F20" s="92"/>
      <c r="G20" s="92"/>
      <c r="H20" s="92"/>
      <c r="I20" s="92"/>
      <c r="J20" s="147"/>
      <c r="K20" s="69"/>
    </row>
    <row r="21" spans="1:11" ht="17.25" customHeight="1" thickTop="1" x14ac:dyDescent="0.25">
      <c r="A21" s="310" t="s">
        <v>41</v>
      </c>
      <c r="B21" s="311"/>
      <c r="C21" s="311"/>
      <c r="D21" s="311"/>
      <c r="E21" s="311"/>
      <c r="F21" s="311"/>
      <c r="G21" s="311"/>
      <c r="H21" s="311"/>
      <c r="I21" s="311"/>
      <c r="J21" s="312"/>
      <c r="K21" s="69"/>
    </row>
    <row r="22" spans="1:11" ht="15" customHeight="1" x14ac:dyDescent="0.25">
      <c r="A22" s="304" t="s">
        <v>6</v>
      </c>
      <c r="B22" s="305"/>
      <c r="C22" s="305"/>
      <c r="D22" s="305"/>
      <c r="E22" s="305"/>
      <c r="F22" s="305"/>
      <c r="G22" s="305"/>
      <c r="H22" s="306"/>
      <c r="I22" s="184" t="s">
        <v>279</v>
      </c>
      <c r="J22" s="133" t="s">
        <v>278</v>
      </c>
      <c r="K22" s="69"/>
    </row>
    <row r="23" spans="1:11" x14ac:dyDescent="0.25">
      <c r="A23" s="350" t="s">
        <v>20</v>
      </c>
      <c r="B23" s="351"/>
      <c r="C23" s="351"/>
      <c r="D23" s="351"/>
      <c r="E23" s="351"/>
      <c r="F23" s="351"/>
      <c r="G23" s="351"/>
      <c r="H23" s="352"/>
      <c r="I23" s="183">
        <v>631355.76348795532</v>
      </c>
      <c r="J23" s="166">
        <f>I23*K23/1000</f>
        <v>0</v>
      </c>
      <c r="K23" s="69"/>
    </row>
    <row r="24" spans="1:11" x14ac:dyDescent="0.25">
      <c r="A24" s="346" t="s">
        <v>13</v>
      </c>
      <c r="B24" s="342"/>
      <c r="C24" s="342"/>
      <c r="D24" s="342"/>
      <c r="E24" s="342"/>
      <c r="F24" s="342"/>
      <c r="G24" s="342"/>
      <c r="H24" s="343"/>
      <c r="I24" s="176">
        <v>13272.280841462605</v>
      </c>
      <c r="J24" s="166">
        <f>I24*K24/1000</f>
        <v>0</v>
      </c>
      <c r="K24" s="69"/>
    </row>
    <row r="25" spans="1:11" x14ac:dyDescent="0.25">
      <c r="A25" s="346" t="s">
        <v>17</v>
      </c>
      <c r="B25" s="342"/>
      <c r="C25" s="342"/>
      <c r="D25" s="342"/>
      <c r="E25" s="342"/>
      <c r="F25" s="342"/>
      <c r="G25" s="342"/>
      <c r="H25" s="343"/>
      <c r="I25" s="176">
        <v>13272.280841462605</v>
      </c>
      <c r="J25" s="166">
        <f>I25*K25/1000</f>
        <v>0</v>
      </c>
      <c r="K25" s="69"/>
    </row>
    <row r="26" spans="1:11" x14ac:dyDescent="0.25">
      <c r="A26" s="341" t="s">
        <v>16</v>
      </c>
      <c r="B26" s="342"/>
      <c r="C26" s="342"/>
      <c r="D26" s="342"/>
      <c r="E26" s="342"/>
      <c r="F26" s="342"/>
      <c r="G26" s="342"/>
      <c r="H26" s="343"/>
      <c r="I26" s="180">
        <v>663.61404207313024</v>
      </c>
      <c r="J26" s="166">
        <f>I26*K26/1000</f>
        <v>0</v>
      </c>
      <c r="K26" s="69"/>
    </row>
    <row r="27" spans="1:11" ht="15.75" thickBot="1" x14ac:dyDescent="0.3">
      <c r="A27" s="353" t="s">
        <v>3</v>
      </c>
      <c r="B27" s="354"/>
      <c r="C27" s="354"/>
      <c r="D27" s="354"/>
      <c r="E27" s="354"/>
      <c r="F27" s="354"/>
      <c r="G27" s="354"/>
      <c r="H27" s="354"/>
      <c r="I27" s="354"/>
      <c r="J27" s="160">
        <f>SUM(J23:J26)</f>
        <v>0</v>
      </c>
      <c r="K27" s="69"/>
    </row>
    <row r="28" spans="1:11" ht="17.100000000000001" customHeight="1" thickTop="1" x14ac:dyDescent="0.25">
      <c r="A28" s="301" t="s">
        <v>313</v>
      </c>
      <c r="B28" s="302"/>
      <c r="C28" s="302"/>
      <c r="D28" s="302"/>
      <c r="E28" s="302"/>
      <c r="F28" s="302"/>
      <c r="G28" s="302"/>
      <c r="H28" s="302"/>
      <c r="I28" s="302"/>
      <c r="J28" s="303"/>
      <c r="K28" s="69"/>
    </row>
    <row r="29" spans="1:11" ht="15" customHeight="1" x14ac:dyDescent="0.25">
      <c r="A29" s="304" t="s">
        <v>6</v>
      </c>
      <c r="B29" s="305"/>
      <c r="C29" s="305"/>
      <c r="D29" s="305"/>
      <c r="E29" s="305"/>
      <c r="F29" s="305"/>
      <c r="G29" s="305"/>
      <c r="H29" s="306"/>
      <c r="I29" s="184" t="s">
        <v>279</v>
      </c>
      <c r="J29" s="133" t="s">
        <v>278</v>
      </c>
      <c r="K29" s="69"/>
    </row>
    <row r="30" spans="1:11" x14ac:dyDescent="0.25">
      <c r="A30" s="347" t="s">
        <v>20</v>
      </c>
      <c r="B30" s="348"/>
      <c r="C30" s="348"/>
      <c r="D30" s="348"/>
      <c r="E30" s="348"/>
      <c r="F30" s="348"/>
      <c r="G30" s="348"/>
      <c r="H30" s="349"/>
      <c r="I30" s="185">
        <v>52963.036697856522</v>
      </c>
      <c r="J30" s="166">
        <f>I30*K30/1000</f>
        <v>0</v>
      </c>
      <c r="K30" s="69"/>
    </row>
    <row r="31" spans="1:11" x14ac:dyDescent="0.25">
      <c r="A31" s="290" t="s">
        <v>13</v>
      </c>
      <c r="B31" s="291"/>
      <c r="C31" s="291"/>
      <c r="D31" s="291"/>
      <c r="E31" s="291"/>
      <c r="F31" s="291"/>
      <c r="G31" s="291"/>
      <c r="H31" s="292"/>
      <c r="I31" s="180">
        <v>1990.8421262193906</v>
      </c>
      <c r="J31" s="166">
        <f>I31*K31/1000</f>
        <v>0</v>
      </c>
      <c r="K31" s="69"/>
    </row>
    <row r="32" spans="1:11" x14ac:dyDescent="0.25">
      <c r="A32" s="346" t="s">
        <v>17</v>
      </c>
      <c r="B32" s="342"/>
      <c r="C32" s="342"/>
      <c r="D32" s="342"/>
      <c r="E32" s="342"/>
      <c r="F32" s="342"/>
      <c r="G32" s="342"/>
      <c r="H32" s="343"/>
      <c r="I32" s="180">
        <v>1990.8421262193906</v>
      </c>
      <c r="J32" s="166">
        <f>I32*K32/1000</f>
        <v>0</v>
      </c>
      <c r="K32" s="69"/>
    </row>
    <row r="33" spans="1:11" x14ac:dyDescent="0.25">
      <c r="A33" s="357" t="s">
        <v>14</v>
      </c>
      <c r="B33" s="358"/>
      <c r="C33" s="358"/>
      <c r="D33" s="358"/>
      <c r="E33" s="358"/>
      <c r="F33" s="358"/>
      <c r="G33" s="358"/>
      <c r="H33" s="359"/>
      <c r="I33" s="186">
        <v>1327.2280841462605</v>
      </c>
      <c r="J33" s="166">
        <f>I33*K33/1000</f>
        <v>0</v>
      </c>
      <c r="K33" s="69"/>
    </row>
    <row r="34" spans="1:11" ht="15.75" thickBot="1" x14ac:dyDescent="0.3">
      <c r="A34" s="339" t="s">
        <v>3</v>
      </c>
      <c r="B34" s="340"/>
      <c r="C34" s="340"/>
      <c r="D34" s="340"/>
      <c r="E34" s="340"/>
      <c r="F34" s="340"/>
      <c r="G34" s="340"/>
      <c r="H34" s="340"/>
      <c r="I34" s="340"/>
      <c r="J34" s="161">
        <f>SUM(J30:J33)</f>
        <v>0</v>
      </c>
      <c r="K34" s="69"/>
    </row>
    <row r="35" spans="1:11" ht="16.5" thickTop="1" thickBot="1" x14ac:dyDescent="0.3">
      <c r="A35" s="330" t="s">
        <v>74</v>
      </c>
      <c r="B35" s="331"/>
      <c r="C35" s="331"/>
      <c r="D35" s="331"/>
      <c r="E35" s="331"/>
      <c r="F35" s="331"/>
      <c r="G35" s="331"/>
      <c r="H35" s="331"/>
      <c r="I35" s="331"/>
      <c r="J35" s="169">
        <f>J27+J34</f>
        <v>0</v>
      </c>
      <c r="K35" s="69"/>
    </row>
    <row r="36" spans="1:11" ht="16.5" thickTop="1" thickBot="1" x14ac:dyDescent="0.3">
      <c r="A36" s="43"/>
      <c r="B36" s="7"/>
      <c r="C36" s="7"/>
      <c r="D36" s="7"/>
      <c r="E36" s="7"/>
      <c r="F36" s="7"/>
      <c r="G36" s="7"/>
      <c r="H36" s="7"/>
      <c r="I36" s="7"/>
      <c r="J36" s="134"/>
      <c r="K36" s="69"/>
    </row>
    <row r="37" spans="1:11" ht="17.100000000000001" customHeight="1" thickTop="1" x14ac:dyDescent="0.25">
      <c r="A37" s="310" t="s">
        <v>42</v>
      </c>
      <c r="B37" s="311"/>
      <c r="C37" s="311"/>
      <c r="D37" s="311"/>
      <c r="E37" s="311"/>
      <c r="F37" s="311"/>
      <c r="G37" s="311"/>
      <c r="H37" s="311"/>
      <c r="I37" s="311"/>
      <c r="J37" s="312"/>
      <c r="K37" s="69"/>
    </row>
    <row r="38" spans="1:11" ht="15" customHeight="1" x14ac:dyDescent="0.25">
      <c r="A38" s="304" t="s">
        <v>6</v>
      </c>
      <c r="B38" s="305"/>
      <c r="C38" s="305"/>
      <c r="D38" s="305"/>
      <c r="E38" s="305"/>
      <c r="F38" s="305"/>
      <c r="G38" s="305"/>
      <c r="H38" s="306"/>
      <c r="I38" s="184" t="s">
        <v>279</v>
      </c>
      <c r="J38" s="133" t="s">
        <v>278</v>
      </c>
      <c r="K38" s="69"/>
    </row>
    <row r="39" spans="1:11" x14ac:dyDescent="0.25">
      <c r="A39" s="350" t="s">
        <v>20</v>
      </c>
      <c r="B39" s="351"/>
      <c r="C39" s="351"/>
      <c r="D39" s="351"/>
      <c r="E39" s="351"/>
      <c r="F39" s="351"/>
      <c r="G39" s="351"/>
      <c r="H39" s="352"/>
      <c r="I39" s="183">
        <v>293012.14413696993</v>
      </c>
      <c r="J39" s="166">
        <f>I39*K39/1000</f>
        <v>0</v>
      </c>
      <c r="K39" s="69"/>
    </row>
    <row r="40" spans="1:11" x14ac:dyDescent="0.25">
      <c r="A40" s="346" t="s">
        <v>13</v>
      </c>
      <c r="B40" s="342"/>
      <c r="C40" s="342"/>
      <c r="D40" s="342"/>
      <c r="E40" s="342"/>
      <c r="F40" s="342"/>
      <c r="G40" s="342"/>
      <c r="H40" s="343"/>
      <c r="I40" s="176">
        <v>6636.1404207313026</v>
      </c>
      <c r="J40" s="166">
        <f>I40*K40/1000</f>
        <v>0</v>
      </c>
      <c r="K40" s="69"/>
    </row>
    <row r="41" spans="1:11" x14ac:dyDescent="0.25">
      <c r="A41" s="346" t="s">
        <v>17</v>
      </c>
      <c r="B41" s="342"/>
      <c r="C41" s="342"/>
      <c r="D41" s="342"/>
      <c r="E41" s="342"/>
      <c r="F41" s="342"/>
      <c r="G41" s="342"/>
      <c r="H41" s="343"/>
      <c r="I41" s="176">
        <v>6636.1404207313026</v>
      </c>
      <c r="J41" s="166">
        <f>I41*K41/1000</f>
        <v>0</v>
      </c>
      <c r="K41" s="69"/>
    </row>
    <row r="42" spans="1:11" x14ac:dyDescent="0.25">
      <c r="A42" s="341" t="s">
        <v>16</v>
      </c>
      <c r="B42" s="342"/>
      <c r="C42" s="342"/>
      <c r="D42" s="342"/>
      <c r="E42" s="342"/>
      <c r="F42" s="342"/>
      <c r="G42" s="342"/>
      <c r="H42" s="343"/>
      <c r="I42" s="180">
        <v>663.61404207313024</v>
      </c>
      <c r="J42" s="166">
        <f>I42*K42/1000</f>
        <v>0</v>
      </c>
      <c r="K42" s="69"/>
    </row>
    <row r="43" spans="1:11" ht="15.75" thickBot="1" x14ac:dyDescent="0.3">
      <c r="A43" s="353" t="s">
        <v>3</v>
      </c>
      <c r="B43" s="354"/>
      <c r="C43" s="354"/>
      <c r="D43" s="354"/>
      <c r="E43" s="354"/>
      <c r="F43" s="354"/>
      <c r="G43" s="354"/>
      <c r="H43" s="354"/>
      <c r="I43" s="354"/>
      <c r="J43" s="160">
        <f>SUM(J39:J42)</f>
        <v>0</v>
      </c>
      <c r="K43" s="69"/>
    </row>
    <row r="44" spans="1:11" ht="17.100000000000001" customHeight="1" thickTop="1" x14ac:dyDescent="0.25">
      <c r="A44" s="301" t="s">
        <v>314</v>
      </c>
      <c r="B44" s="302"/>
      <c r="C44" s="302"/>
      <c r="D44" s="302"/>
      <c r="E44" s="302"/>
      <c r="F44" s="302"/>
      <c r="G44" s="302"/>
      <c r="H44" s="302"/>
      <c r="I44" s="302"/>
      <c r="J44" s="303"/>
      <c r="K44" s="69"/>
    </row>
    <row r="45" spans="1:11" ht="15" customHeight="1" x14ac:dyDescent="0.25">
      <c r="A45" s="304" t="s">
        <v>6</v>
      </c>
      <c r="B45" s="305"/>
      <c r="C45" s="305"/>
      <c r="D45" s="305"/>
      <c r="E45" s="305"/>
      <c r="F45" s="305"/>
      <c r="G45" s="305"/>
      <c r="H45" s="306"/>
      <c r="I45" s="184" t="s">
        <v>279</v>
      </c>
      <c r="J45" s="133" t="s">
        <v>278</v>
      </c>
      <c r="K45" s="69"/>
    </row>
    <row r="46" spans="1:11" x14ac:dyDescent="0.25">
      <c r="A46" s="347" t="s">
        <v>20</v>
      </c>
      <c r="B46" s="348"/>
      <c r="C46" s="348"/>
      <c r="D46" s="348"/>
      <c r="E46" s="348"/>
      <c r="F46" s="348"/>
      <c r="G46" s="348"/>
      <c r="H46" s="349"/>
      <c r="I46" s="185">
        <v>14258.652863494592</v>
      </c>
      <c r="J46" s="166">
        <f>I46*K46/1000</f>
        <v>0</v>
      </c>
      <c r="K46" s="69"/>
    </row>
    <row r="47" spans="1:11" x14ac:dyDescent="0.25">
      <c r="A47" s="290" t="s">
        <v>13</v>
      </c>
      <c r="B47" s="291"/>
      <c r="C47" s="291"/>
      <c r="D47" s="291"/>
      <c r="E47" s="291"/>
      <c r="F47" s="291"/>
      <c r="G47" s="291"/>
      <c r="H47" s="292"/>
      <c r="I47" s="180">
        <v>3318.0702103656513</v>
      </c>
      <c r="J47" s="166">
        <f>I47*K47/1000</f>
        <v>0</v>
      </c>
      <c r="K47" s="69"/>
    </row>
    <row r="48" spans="1:11" x14ac:dyDescent="0.25">
      <c r="A48" s="346" t="s">
        <v>17</v>
      </c>
      <c r="B48" s="342"/>
      <c r="C48" s="342"/>
      <c r="D48" s="342"/>
      <c r="E48" s="342"/>
      <c r="F48" s="342"/>
      <c r="G48" s="342"/>
      <c r="H48" s="343"/>
      <c r="I48" s="180">
        <v>3318.0702103656513</v>
      </c>
      <c r="J48" s="166">
        <f>I48*K48/1000</f>
        <v>0</v>
      </c>
      <c r="K48" s="69"/>
    </row>
    <row r="49" spans="1:11" x14ac:dyDescent="0.25">
      <c r="A49" s="357" t="s">
        <v>14</v>
      </c>
      <c r="B49" s="358"/>
      <c r="C49" s="358"/>
      <c r="D49" s="358"/>
      <c r="E49" s="358"/>
      <c r="F49" s="358"/>
      <c r="G49" s="358"/>
      <c r="H49" s="359"/>
      <c r="I49" s="186">
        <v>1327.2280841462605</v>
      </c>
      <c r="J49" s="166">
        <f>I49*K49/1000</f>
        <v>0</v>
      </c>
      <c r="K49" s="69"/>
    </row>
    <row r="50" spans="1:11" ht="15.75" thickBot="1" x14ac:dyDescent="0.3">
      <c r="A50" s="339" t="s">
        <v>3</v>
      </c>
      <c r="B50" s="340"/>
      <c r="C50" s="340"/>
      <c r="D50" s="340"/>
      <c r="E50" s="340"/>
      <c r="F50" s="340"/>
      <c r="G50" s="340"/>
      <c r="H50" s="340"/>
      <c r="I50" s="340"/>
      <c r="J50" s="161">
        <f>SUM(J46:J49)</f>
        <v>0</v>
      </c>
      <c r="K50" s="69"/>
    </row>
    <row r="51" spans="1:11" ht="16.5" thickTop="1" thickBot="1" x14ac:dyDescent="0.3">
      <c r="A51" s="330" t="s">
        <v>82</v>
      </c>
      <c r="B51" s="331"/>
      <c r="C51" s="331"/>
      <c r="D51" s="331"/>
      <c r="E51" s="331"/>
      <c r="F51" s="331"/>
      <c r="G51" s="331"/>
      <c r="H51" s="331"/>
      <c r="I51" s="331"/>
      <c r="J51" s="169">
        <f>J43+J50</f>
        <v>0</v>
      </c>
      <c r="K51" s="69"/>
    </row>
    <row r="52" spans="1:11" ht="16.5" thickTop="1" thickBot="1" x14ac:dyDescent="0.3">
      <c r="A52" s="43"/>
      <c r="B52" s="7"/>
      <c r="C52" s="7"/>
      <c r="D52" s="7"/>
      <c r="E52" s="7"/>
      <c r="F52" s="7"/>
      <c r="G52" s="7"/>
      <c r="H52" s="7"/>
      <c r="I52" s="7"/>
      <c r="J52" s="134"/>
      <c r="K52" s="69"/>
    </row>
    <row r="53" spans="1:11" ht="17.25" customHeight="1" thickTop="1" x14ac:dyDescent="0.25">
      <c r="A53" s="310" t="s">
        <v>43</v>
      </c>
      <c r="B53" s="311"/>
      <c r="C53" s="311"/>
      <c r="D53" s="311"/>
      <c r="E53" s="311"/>
      <c r="F53" s="311"/>
      <c r="G53" s="311"/>
      <c r="H53" s="311"/>
      <c r="I53" s="311"/>
      <c r="J53" s="312"/>
      <c r="K53" s="69"/>
    </row>
    <row r="54" spans="1:11" ht="15" customHeight="1" x14ac:dyDescent="0.25">
      <c r="A54" s="304" t="s">
        <v>6</v>
      </c>
      <c r="B54" s="305"/>
      <c r="C54" s="305"/>
      <c r="D54" s="305"/>
      <c r="E54" s="305"/>
      <c r="F54" s="305"/>
      <c r="G54" s="305"/>
      <c r="H54" s="306"/>
      <c r="I54" s="184" t="s">
        <v>279</v>
      </c>
      <c r="J54" s="133" t="s">
        <v>278</v>
      </c>
      <c r="K54" s="69"/>
    </row>
    <row r="55" spans="1:11" x14ac:dyDescent="0.25">
      <c r="A55" s="350" t="s">
        <v>20</v>
      </c>
      <c r="B55" s="351"/>
      <c r="C55" s="351"/>
      <c r="D55" s="351"/>
      <c r="E55" s="351"/>
      <c r="F55" s="351"/>
      <c r="G55" s="351"/>
      <c r="H55" s="352"/>
      <c r="I55" s="183">
        <v>59436.857123896742</v>
      </c>
      <c r="J55" s="166">
        <f>I55*K55/1000</f>
        <v>0</v>
      </c>
      <c r="K55" s="69"/>
    </row>
    <row r="56" spans="1:11" x14ac:dyDescent="0.25">
      <c r="A56" s="346" t="s">
        <v>13</v>
      </c>
      <c r="B56" s="342"/>
      <c r="C56" s="342"/>
      <c r="D56" s="342"/>
      <c r="E56" s="342"/>
      <c r="F56" s="342"/>
      <c r="G56" s="342"/>
      <c r="H56" s="343"/>
      <c r="I56" s="176">
        <v>1327.2280841462605</v>
      </c>
      <c r="J56" s="166">
        <f>I56*K56/1000</f>
        <v>0</v>
      </c>
      <c r="K56" s="69"/>
    </row>
    <row r="57" spans="1:11" x14ac:dyDescent="0.25">
      <c r="A57" s="346" t="s">
        <v>17</v>
      </c>
      <c r="B57" s="342"/>
      <c r="C57" s="342"/>
      <c r="D57" s="342"/>
      <c r="E57" s="342"/>
      <c r="F57" s="342"/>
      <c r="G57" s="342"/>
      <c r="H57" s="343"/>
      <c r="I57" s="176">
        <v>1327.2280841462605</v>
      </c>
      <c r="J57" s="166">
        <f>I57*K57/1000</f>
        <v>0</v>
      </c>
      <c r="K57" s="69"/>
    </row>
    <row r="58" spans="1:11" x14ac:dyDescent="0.25">
      <c r="A58" s="341" t="s">
        <v>16</v>
      </c>
      <c r="B58" s="342"/>
      <c r="C58" s="342"/>
      <c r="D58" s="342"/>
      <c r="E58" s="342"/>
      <c r="F58" s="342"/>
      <c r="G58" s="342"/>
      <c r="H58" s="343"/>
      <c r="I58" s="180">
        <v>663.61404207313024</v>
      </c>
      <c r="J58" s="166">
        <f>I58*K58/1000</f>
        <v>0</v>
      </c>
      <c r="K58" s="69"/>
    </row>
    <row r="59" spans="1:11" ht="15.75" thickBot="1" x14ac:dyDescent="0.3">
      <c r="A59" s="353" t="s">
        <v>3</v>
      </c>
      <c r="B59" s="354"/>
      <c r="C59" s="354"/>
      <c r="D59" s="354"/>
      <c r="E59" s="354"/>
      <c r="F59" s="354"/>
      <c r="G59" s="354"/>
      <c r="H59" s="354"/>
      <c r="I59" s="354"/>
      <c r="J59" s="160">
        <f>SUM(J55:J58)</f>
        <v>0</v>
      </c>
      <c r="K59" s="69"/>
    </row>
    <row r="60" spans="1:11" ht="17.100000000000001" customHeight="1" thickTop="1" x14ac:dyDescent="0.25">
      <c r="A60" s="301" t="s">
        <v>315</v>
      </c>
      <c r="B60" s="302"/>
      <c r="C60" s="302"/>
      <c r="D60" s="302"/>
      <c r="E60" s="302"/>
      <c r="F60" s="302"/>
      <c r="G60" s="302"/>
      <c r="H60" s="302"/>
      <c r="I60" s="302"/>
      <c r="J60" s="303"/>
      <c r="K60" s="69"/>
    </row>
    <row r="61" spans="1:11" ht="15" customHeight="1" x14ac:dyDescent="0.25">
      <c r="A61" s="304" t="s">
        <v>6</v>
      </c>
      <c r="B61" s="305"/>
      <c r="C61" s="305"/>
      <c r="D61" s="305"/>
      <c r="E61" s="305"/>
      <c r="F61" s="305"/>
      <c r="G61" s="305"/>
      <c r="H61" s="306"/>
      <c r="I61" s="184" t="s">
        <v>279</v>
      </c>
      <c r="J61" s="133" t="s">
        <v>278</v>
      </c>
      <c r="K61" s="69"/>
    </row>
    <row r="62" spans="1:11" x14ac:dyDescent="0.25">
      <c r="A62" s="347" t="s">
        <v>20</v>
      </c>
      <c r="B62" s="348"/>
      <c r="C62" s="348"/>
      <c r="D62" s="348"/>
      <c r="E62" s="348"/>
      <c r="F62" s="348"/>
      <c r="G62" s="348"/>
      <c r="H62" s="349"/>
      <c r="I62" s="185">
        <v>23557.36943393722</v>
      </c>
      <c r="J62" s="166">
        <f>I62*K62/1000</f>
        <v>0</v>
      </c>
      <c r="K62" s="69"/>
    </row>
    <row r="63" spans="1:11" x14ac:dyDescent="0.25">
      <c r="A63" s="290" t="s">
        <v>13</v>
      </c>
      <c r="B63" s="291"/>
      <c r="C63" s="291"/>
      <c r="D63" s="291"/>
      <c r="E63" s="291"/>
      <c r="F63" s="291"/>
      <c r="G63" s="291"/>
      <c r="H63" s="292"/>
      <c r="I63" s="180">
        <v>1327.2280841462605</v>
      </c>
      <c r="J63" s="166">
        <f>I63*K63/1000</f>
        <v>0</v>
      </c>
      <c r="K63" s="69"/>
    </row>
    <row r="64" spans="1:11" x14ac:dyDescent="0.25">
      <c r="A64" s="346" t="s">
        <v>17</v>
      </c>
      <c r="B64" s="342"/>
      <c r="C64" s="342"/>
      <c r="D64" s="342"/>
      <c r="E64" s="342"/>
      <c r="F64" s="342"/>
      <c r="G64" s="342"/>
      <c r="H64" s="343"/>
      <c r="I64" s="180">
        <v>1327.2280841462605</v>
      </c>
      <c r="J64" s="166">
        <f>I64*K64/1000</f>
        <v>0</v>
      </c>
      <c r="K64" s="69"/>
    </row>
    <row r="65" spans="1:11" x14ac:dyDescent="0.25">
      <c r="A65" s="357" t="s">
        <v>14</v>
      </c>
      <c r="B65" s="358"/>
      <c r="C65" s="358"/>
      <c r="D65" s="358"/>
      <c r="E65" s="358"/>
      <c r="F65" s="358"/>
      <c r="G65" s="358"/>
      <c r="H65" s="359"/>
      <c r="I65" s="186">
        <v>1327.2280841462605</v>
      </c>
      <c r="J65" s="166">
        <f>I65*K65/1000</f>
        <v>0</v>
      </c>
      <c r="K65" s="69"/>
    </row>
    <row r="66" spans="1:11" ht="15.75" thickBot="1" x14ac:dyDescent="0.3">
      <c r="A66" s="339" t="s">
        <v>3</v>
      </c>
      <c r="B66" s="340"/>
      <c r="C66" s="340"/>
      <c r="D66" s="340"/>
      <c r="E66" s="340"/>
      <c r="F66" s="340"/>
      <c r="G66" s="340"/>
      <c r="H66" s="340"/>
      <c r="I66" s="340"/>
      <c r="J66" s="161">
        <f>SUM(J62:J65)</f>
        <v>0</v>
      </c>
      <c r="K66" s="69"/>
    </row>
    <row r="67" spans="1:11" ht="16.5" thickTop="1" thickBot="1" x14ac:dyDescent="0.3">
      <c r="A67" s="330" t="s">
        <v>76</v>
      </c>
      <c r="B67" s="331"/>
      <c r="C67" s="331"/>
      <c r="D67" s="331"/>
      <c r="E67" s="331"/>
      <c r="F67" s="331"/>
      <c r="G67" s="331"/>
      <c r="H67" s="331"/>
      <c r="I67" s="331"/>
      <c r="J67" s="169">
        <f>J59+J66</f>
        <v>0</v>
      </c>
      <c r="K67" s="69"/>
    </row>
    <row r="68" spans="1:11" ht="16.5" thickTop="1" thickBot="1" x14ac:dyDescent="0.3">
      <c r="A68" s="43"/>
      <c r="B68" s="7"/>
      <c r="C68" s="7"/>
      <c r="D68" s="7"/>
      <c r="E68" s="7"/>
      <c r="F68" s="7"/>
      <c r="G68" s="7"/>
      <c r="H68" s="7"/>
      <c r="I68" s="7"/>
      <c r="J68" s="134"/>
      <c r="K68" s="69"/>
    </row>
    <row r="69" spans="1:11" ht="30" customHeight="1" thickTop="1" x14ac:dyDescent="0.25">
      <c r="A69" s="310" t="s">
        <v>150</v>
      </c>
      <c r="B69" s="311"/>
      <c r="C69" s="311"/>
      <c r="D69" s="311"/>
      <c r="E69" s="311"/>
      <c r="F69" s="311"/>
      <c r="G69" s="311"/>
      <c r="H69" s="311"/>
      <c r="I69" s="311"/>
      <c r="J69" s="312"/>
      <c r="K69" s="69"/>
    </row>
    <row r="70" spans="1:11" ht="15" customHeight="1" x14ac:dyDescent="0.25">
      <c r="A70" s="304" t="s">
        <v>6</v>
      </c>
      <c r="B70" s="305"/>
      <c r="C70" s="305"/>
      <c r="D70" s="305"/>
      <c r="E70" s="305"/>
      <c r="F70" s="305"/>
      <c r="G70" s="305"/>
      <c r="H70" s="306"/>
      <c r="I70" s="184" t="s">
        <v>279</v>
      </c>
      <c r="J70" s="133" t="s">
        <v>278</v>
      </c>
      <c r="K70" s="69"/>
    </row>
    <row r="71" spans="1:11" x14ac:dyDescent="0.25">
      <c r="A71" s="350" t="s">
        <v>20</v>
      </c>
      <c r="B71" s="351"/>
      <c r="C71" s="351"/>
      <c r="D71" s="351"/>
      <c r="E71" s="351"/>
      <c r="F71" s="351"/>
      <c r="G71" s="351"/>
      <c r="H71" s="352"/>
      <c r="I71" s="183">
        <v>245709.73521799719</v>
      </c>
      <c r="J71" s="166">
        <f>I71*K71/1000</f>
        <v>0</v>
      </c>
      <c r="K71" s="69"/>
    </row>
    <row r="72" spans="1:11" x14ac:dyDescent="0.25">
      <c r="A72" s="346" t="s">
        <v>13</v>
      </c>
      <c r="B72" s="342"/>
      <c r="C72" s="342"/>
      <c r="D72" s="342"/>
      <c r="E72" s="342"/>
      <c r="F72" s="342"/>
      <c r="G72" s="342"/>
      <c r="H72" s="343"/>
      <c r="I72" s="176">
        <v>6636.1404207313026</v>
      </c>
      <c r="J72" s="166">
        <f>I72*K72/1000</f>
        <v>0</v>
      </c>
      <c r="K72" s="69"/>
    </row>
    <row r="73" spans="1:11" x14ac:dyDescent="0.25">
      <c r="A73" s="346" t="s">
        <v>17</v>
      </c>
      <c r="B73" s="342"/>
      <c r="C73" s="342"/>
      <c r="D73" s="342"/>
      <c r="E73" s="342"/>
      <c r="F73" s="342"/>
      <c r="G73" s="342"/>
      <c r="H73" s="343"/>
      <c r="I73" s="176">
        <v>6636.1404207313026</v>
      </c>
      <c r="J73" s="166">
        <f>I73*K73/1000</f>
        <v>0</v>
      </c>
      <c r="K73" s="69"/>
    </row>
    <row r="74" spans="1:11" x14ac:dyDescent="0.25">
      <c r="A74" s="341" t="s">
        <v>16</v>
      </c>
      <c r="B74" s="342"/>
      <c r="C74" s="342"/>
      <c r="D74" s="342"/>
      <c r="E74" s="342"/>
      <c r="F74" s="342"/>
      <c r="G74" s="342"/>
      <c r="H74" s="343"/>
      <c r="I74" s="180">
        <v>663.61404207313024</v>
      </c>
      <c r="J74" s="166">
        <f>I74*K74/1000</f>
        <v>0</v>
      </c>
      <c r="K74" s="69"/>
    </row>
    <row r="75" spans="1:11" ht="15.75" thickBot="1" x14ac:dyDescent="0.3">
      <c r="A75" s="353" t="s">
        <v>3</v>
      </c>
      <c r="B75" s="354"/>
      <c r="C75" s="354"/>
      <c r="D75" s="354"/>
      <c r="E75" s="354"/>
      <c r="F75" s="354"/>
      <c r="G75" s="354"/>
      <c r="H75" s="354"/>
      <c r="I75" s="354"/>
      <c r="J75" s="160">
        <f>SUM(J71:J74)</f>
        <v>0</v>
      </c>
      <c r="K75" s="69"/>
    </row>
    <row r="76" spans="1:11" ht="17.100000000000001" customHeight="1" thickTop="1" x14ac:dyDescent="0.25">
      <c r="A76" s="301" t="s">
        <v>316</v>
      </c>
      <c r="B76" s="302"/>
      <c r="C76" s="302"/>
      <c r="D76" s="302"/>
      <c r="E76" s="302"/>
      <c r="F76" s="302"/>
      <c r="G76" s="302"/>
      <c r="H76" s="302"/>
      <c r="I76" s="302"/>
      <c r="J76" s="303"/>
      <c r="K76" s="69"/>
    </row>
    <row r="77" spans="1:11" ht="15" customHeight="1" x14ac:dyDescent="0.25">
      <c r="A77" s="304" t="s">
        <v>6</v>
      </c>
      <c r="B77" s="305"/>
      <c r="C77" s="305"/>
      <c r="D77" s="305"/>
      <c r="E77" s="305"/>
      <c r="F77" s="305"/>
      <c r="G77" s="305"/>
      <c r="H77" s="306"/>
      <c r="I77" s="184" t="s">
        <v>279</v>
      </c>
      <c r="J77" s="133" t="s">
        <v>278</v>
      </c>
      <c r="K77" s="69"/>
    </row>
    <row r="78" spans="1:11" x14ac:dyDescent="0.25">
      <c r="A78" s="347" t="s">
        <v>20</v>
      </c>
      <c r="B78" s="348"/>
      <c r="C78" s="348"/>
      <c r="D78" s="348"/>
      <c r="E78" s="348"/>
      <c r="F78" s="348"/>
      <c r="G78" s="348"/>
      <c r="H78" s="349"/>
      <c r="I78" s="185">
        <v>5673.9000597252634</v>
      </c>
      <c r="J78" s="166">
        <f>I78*K78/1000</f>
        <v>0</v>
      </c>
      <c r="K78" s="69"/>
    </row>
    <row r="79" spans="1:11" x14ac:dyDescent="0.25">
      <c r="A79" s="290" t="s">
        <v>13</v>
      </c>
      <c r="B79" s="291"/>
      <c r="C79" s="291"/>
      <c r="D79" s="291"/>
      <c r="E79" s="291"/>
      <c r="F79" s="291"/>
      <c r="G79" s="291"/>
      <c r="H79" s="292"/>
      <c r="I79" s="180">
        <v>1327.2280841462605</v>
      </c>
      <c r="J79" s="166">
        <f>I79*K79/1000</f>
        <v>0</v>
      </c>
      <c r="K79" s="69"/>
    </row>
    <row r="80" spans="1:11" x14ac:dyDescent="0.25">
      <c r="A80" s="346" t="s">
        <v>36</v>
      </c>
      <c r="B80" s="342"/>
      <c r="C80" s="342"/>
      <c r="D80" s="342"/>
      <c r="E80" s="342"/>
      <c r="F80" s="342"/>
      <c r="G80" s="342"/>
      <c r="H80" s="343"/>
      <c r="I80" s="180">
        <v>1327.2280841462605</v>
      </c>
      <c r="J80" s="166">
        <f>I80*K80/1000</f>
        <v>0</v>
      </c>
      <c r="K80" s="69"/>
    </row>
    <row r="81" spans="1:11" x14ac:dyDescent="0.25">
      <c r="A81" s="357" t="s">
        <v>37</v>
      </c>
      <c r="B81" s="358"/>
      <c r="C81" s="358"/>
      <c r="D81" s="358"/>
      <c r="E81" s="358"/>
      <c r="F81" s="358"/>
      <c r="G81" s="358"/>
      <c r="H81" s="359"/>
      <c r="I81" s="186">
        <v>1327.2280841462605</v>
      </c>
      <c r="J81" s="166">
        <f>I81*K81/1000</f>
        <v>0</v>
      </c>
      <c r="K81" s="69"/>
    </row>
    <row r="82" spans="1:11" ht="15.75" thickBot="1" x14ac:dyDescent="0.3">
      <c r="A82" s="339" t="s">
        <v>3</v>
      </c>
      <c r="B82" s="340"/>
      <c r="C82" s="340"/>
      <c r="D82" s="340"/>
      <c r="E82" s="340"/>
      <c r="F82" s="340"/>
      <c r="G82" s="340"/>
      <c r="H82" s="340"/>
      <c r="I82" s="340"/>
      <c r="J82" s="161">
        <f>SUM(J78:J81)</f>
        <v>0</v>
      </c>
      <c r="K82" s="69"/>
    </row>
    <row r="83" spans="1:11" ht="16.5" thickTop="1" thickBot="1" x14ac:dyDescent="0.3">
      <c r="A83" s="330" t="s">
        <v>77</v>
      </c>
      <c r="B83" s="331"/>
      <c r="C83" s="331"/>
      <c r="D83" s="331"/>
      <c r="E83" s="331"/>
      <c r="F83" s="331"/>
      <c r="G83" s="331"/>
      <c r="H83" s="331"/>
      <c r="I83" s="331"/>
      <c r="J83" s="169">
        <f>J75+J82</f>
        <v>0</v>
      </c>
      <c r="K83" s="69"/>
    </row>
    <row r="84" spans="1:11" ht="16.5" thickTop="1" thickBot="1" x14ac:dyDescent="0.3">
      <c r="A84" s="43"/>
      <c r="B84" s="7"/>
      <c r="C84" s="7"/>
      <c r="D84" s="7"/>
      <c r="E84" s="7"/>
      <c r="F84" s="7"/>
      <c r="G84" s="7"/>
      <c r="H84" s="7"/>
      <c r="I84" s="7"/>
      <c r="J84" s="134"/>
      <c r="K84" s="69"/>
    </row>
    <row r="85" spans="1:11" ht="30" customHeight="1" thickTop="1" x14ac:dyDescent="0.25">
      <c r="A85" s="310" t="s">
        <v>151</v>
      </c>
      <c r="B85" s="311"/>
      <c r="C85" s="311"/>
      <c r="D85" s="311"/>
      <c r="E85" s="311"/>
      <c r="F85" s="311"/>
      <c r="G85" s="311"/>
      <c r="H85" s="311"/>
      <c r="I85" s="311"/>
      <c r="J85" s="312"/>
      <c r="K85" s="69"/>
    </row>
    <row r="86" spans="1:11" ht="15" customHeight="1" x14ac:dyDescent="0.25">
      <c r="A86" s="304" t="s">
        <v>6</v>
      </c>
      <c r="B86" s="305"/>
      <c r="C86" s="305"/>
      <c r="D86" s="305"/>
      <c r="E86" s="305"/>
      <c r="F86" s="305"/>
      <c r="G86" s="305"/>
      <c r="H86" s="306"/>
      <c r="I86" s="184" t="s">
        <v>279</v>
      </c>
      <c r="J86" s="133" t="s">
        <v>278</v>
      </c>
      <c r="K86" s="69"/>
    </row>
    <row r="87" spans="1:11" x14ac:dyDescent="0.25">
      <c r="A87" s="350" t="s">
        <v>20</v>
      </c>
      <c r="B87" s="351"/>
      <c r="C87" s="351"/>
      <c r="D87" s="351"/>
      <c r="E87" s="351"/>
      <c r="F87" s="351"/>
      <c r="G87" s="351"/>
      <c r="H87" s="352"/>
      <c r="I87" s="183">
        <v>95239.365584975778</v>
      </c>
      <c r="J87" s="166">
        <f>I87*K87/1000</f>
        <v>0</v>
      </c>
      <c r="K87" s="69"/>
    </row>
    <row r="88" spans="1:11" x14ac:dyDescent="0.25">
      <c r="A88" s="346" t="s">
        <v>13</v>
      </c>
      <c r="B88" s="342"/>
      <c r="C88" s="342"/>
      <c r="D88" s="342"/>
      <c r="E88" s="342"/>
      <c r="F88" s="342"/>
      <c r="G88" s="342"/>
      <c r="H88" s="343"/>
      <c r="I88" s="176">
        <v>3981.6842524387812</v>
      </c>
      <c r="J88" s="166">
        <f>I88*K88/1000</f>
        <v>0</v>
      </c>
      <c r="K88" s="69"/>
    </row>
    <row r="89" spans="1:11" x14ac:dyDescent="0.25">
      <c r="A89" s="346" t="s">
        <v>17</v>
      </c>
      <c r="B89" s="342"/>
      <c r="C89" s="342"/>
      <c r="D89" s="342"/>
      <c r="E89" s="342"/>
      <c r="F89" s="342"/>
      <c r="G89" s="342"/>
      <c r="H89" s="343"/>
      <c r="I89" s="176">
        <v>3981.6842524387812</v>
      </c>
      <c r="J89" s="166">
        <f>I89*K89/1000</f>
        <v>0</v>
      </c>
      <c r="K89" s="69"/>
    </row>
    <row r="90" spans="1:11" x14ac:dyDescent="0.25">
      <c r="A90" s="341" t="s">
        <v>16</v>
      </c>
      <c r="B90" s="342"/>
      <c r="C90" s="342"/>
      <c r="D90" s="342"/>
      <c r="E90" s="342"/>
      <c r="F90" s="342"/>
      <c r="G90" s="342"/>
      <c r="H90" s="343"/>
      <c r="I90" s="180">
        <v>663.61404207313024</v>
      </c>
      <c r="J90" s="166">
        <f>I90*K90/1000</f>
        <v>0</v>
      </c>
      <c r="K90" s="69"/>
    </row>
    <row r="91" spans="1:11" ht="15.75" thickBot="1" x14ac:dyDescent="0.3">
      <c r="A91" s="353" t="s">
        <v>3</v>
      </c>
      <c r="B91" s="354"/>
      <c r="C91" s="354"/>
      <c r="D91" s="354"/>
      <c r="E91" s="354"/>
      <c r="F91" s="354"/>
      <c r="G91" s="354"/>
      <c r="H91" s="354"/>
      <c r="I91" s="354"/>
      <c r="J91" s="160">
        <f>SUM(J87:J90)</f>
        <v>0</v>
      </c>
      <c r="K91" s="69"/>
    </row>
    <row r="92" spans="1:11" ht="17.100000000000001" customHeight="1" thickTop="1" x14ac:dyDescent="0.25">
      <c r="A92" s="301" t="s">
        <v>317</v>
      </c>
      <c r="B92" s="302"/>
      <c r="C92" s="302"/>
      <c r="D92" s="302"/>
      <c r="E92" s="302"/>
      <c r="F92" s="302"/>
      <c r="G92" s="302"/>
      <c r="H92" s="302"/>
      <c r="I92" s="302"/>
      <c r="J92" s="303"/>
      <c r="K92" s="69"/>
    </row>
    <row r="93" spans="1:11" ht="15" customHeight="1" x14ac:dyDescent="0.25">
      <c r="A93" s="304" t="s">
        <v>6</v>
      </c>
      <c r="B93" s="305"/>
      <c r="C93" s="305"/>
      <c r="D93" s="305"/>
      <c r="E93" s="305"/>
      <c r="F93" s="305"/>
      <c r="G93" s="305"/>
      <c r="H93" s="306"/>
      <c r="I93" s="184" t="s">
        <v>279</v>
      </c>
      <c r="J93" s="133" t="s">
        <v>278</v>
      </c>
      <c r="K93" s="69"/>
    </row>
    <row r="94" spans="1:11" x14ac:dyDescent="0.25">
      <c r="A94" s="347" t="s">
        <v>20</v>
      </c>
      <c r="B94" s="348"/>
      <c r="C94" s="348"/>
      <c r="D94" s="348"/>
      <c r="E94" s="348"/>
      <c r="F94" s="348"/>
      <c r="G94" s="348"/>
      <c r="H94" s="349"/>
      <c r="I94" s="185">
        <v>3370.6788771650408</v>
      </c>
      <c r="J94" s="166">
        <f>I94*K94/1000</f>
        <v>0</v>
      </c>
      <c r="K94" s="69"/>
    </row>
    <row r="95" spans="1:11" x14ac:dyDescent="0.25">
      <c r="A95" s="290" t="s">
        <v>13</v>
      </c>
      <c r="B95" s="291"/>
      <c r="C95" s="291"/>
      <c r="D95" s="291"/>
      <c r="E95" s="291"/>
      <c r="F95" s="291"/>
      <c r="G95" s="291"/>
      <c r="H95" s="292"/>
      <c r="I95" s="180">
        <v>1592.6737009755125</v>
      </c>
      <c r="J95" s="166">
        <f>I95*K95/1000</f>
        <v>0</v>
      </c>
      <c r="K95" s="69"/>
    </row>
    <row r="96" spans="1:11" x14ac:dyDescent="0.25">
      <c r="A96" s="346" t="s">
        <v>44</v>
      </c>
      <c r="B96" s="342"/>
      <c r="C96" s="342"/>
      <c r="D96" s="342"/>
      <c r="E96" s="342"/>
      <c r="F96" s="342"/>
      <c r="G96" s="342"/>
      <c r="H96" s="343"/>
      <c r="I96" s="180">
        <v>1592.6737009755125</v>
      </c>
      <c r="J96" s="166">
        <f>I96*K96/1000</f>
        <v>0</v>
      </c>
      <c r="K96" s="69"/>
    </row>
    <row r="97" spans="1:11" ht="15.75" thickBot="1" x14ac:dyDescent="0.3">
      <c r="A97" s="339" t="s">
        <v>3</v>
      </c>
      <c r="B97" s="340"/>
      <c r="C97" s="340"/>
      <c r="D97" s="340"/>
      <c r="E97" s="340"/>
      <c r="F97" s="340"/>
      <c r="G97" s="340"/>
      <c r="H97" s="340"/>
      <c r="I97" s="340"/>
      <c r="J97" s="161">
        <f>SUM(J94:J96)</f>
        <v>0</v>
      </c>
      <c r="K97" s="69"/>
    </row>
    <row r="98" spans="1:11" ht="16.5" thickTop="1" thickBot="1" x14ac:dyDescent="0.3">
      <c r="A98" s="330" t="s">
        <v>78</v>
      </c>
      <c r="B98" s="331"/>
      <c r="C98" s="331"/>
      <c r="D98" s="331"/>
      <c r="E98" s="331"/>
      <c r="F98" s="331"/>
      <c r="G98" s="331"/>
      <c r="H98" s="331"/>
      <c r="I98" s="331"/>
      <c r="J98" s="169">
        <f>J91+J97</f>
        <v>0</v>
      </c>
      <c r="K98" s="69"/>
    </row>
    <row r="99" spans="1:11" ht="12" customHeight="1" thickTop="1" thickBot="1" x14ac:dyDescent="0.3">
      <c r="A99" s="43"/>
      <c r="B99" s="7"/>
      <c r="C99" s="7"/>
      <c r="D99" s="7"/>
      <c r="E99" s="7"/>
      <c r="F99" s="7"/>
      <c r="G99" s="7"/>
      <c r="H99" s="7"/>
      <c r="I99" s="7"/>
      <c r="J99" s="134"/>
      <c r="K99" s="69"/>
    </row>
    <row r="100" spans="1:11" ht="17.25" customHeight="1" thickTop="1" x14ac:dyDescent="0.25">
      <c r="A100" s="310" t="s">
        <v>152</v>
      </c>
      <c r="B100" s="311"/>
      <c r="C100" s="311"/>
      <c r="D100" s="311"/>
      <c r="E100" s="311"/>
      <c r="F100" s="311"/>
      <c r="G100" s="311"/>
      <c r="H100" s="311"/>
      <c r="I100" s="311"/>
      <c r="J100" s="312"/>
      <c r="K100" s="69"/>
    </row>
    <row r="101" spans="1:11" ht="15" customHeight="1" x14ac:dyDescent="0.25">
      <c r="A101" s="304" t="s">
        <v>6</v>
      </c>
      <c r="B101" s="305"/>
      <c r="C101" s="305"/>
      <c r="D101" s="305"/>
      <c r="E101" s="305"/>
      <c r="F101" s="305"/>
      <c r="G101" s="305"/>
      <c r="H101" s="306"/>
      <c r="I101" s="184" t="s">
        <v>279</v>
      </c>
      <c r="J101" s="133" t="s">
        <v>278</v>
      </c>
      <c r="K101" s="69"/>
    </row>
    <row r="102" spans="1:11" x14ac:dyDescent="0.25">
      <c r="A102" s="350" t="s">
        <v>20</v>
      </c>
      <c r="B102" s="351"/>
      <c r="C102" s="351"/>
      <c r="D102" s="351"/>
      <c r="E102" s="351"/>
      <c r="F102" s="351"/>
      <c r="G102" s="351"/>
      <c r="H102" s="352"/>
      <c r="I102" s="183">
        <v>168008.89242816376</v>
      </c>
      <c r="J102" s="166">
        <f>I102*K102/1000</f>
        <v>0</v>
      </c>
      <c r="K102" s="69"/>
    </row>
    <row r="103" spans="1:11" x14ac:dyDescent="0.25">
      <c r="A103" s="346" t="s">
        <v>13</v>
      </c>
      <c r="B103" s="342"/>
      <c r="C103" s="342"/>
      <c r="D103" s="342"/>
      <c r="E103" s="342"/>
      <c r="F103" s="342"/>
      <c r="G103" s="342"/>
      <c r="H103" s="343"/>
      <c r="I103" s="176">
        <v>3981.6842524387812</v>
      </c>
      <c r="J103" s="166">
        <f>I103*K103/1000</f>
        <v>0</v>
      </c>
      <c r="K103" s="69"/>
    </row>
    <row r="104" spans="1:11" x14ac:dyDescent="0.25">
      <c r="A104" s="346" t="s">
        <v>17</v>
      </c>
      <c r="B104" s="342"/>
      <c r="C104" s="342"/>
      <c r="D104" s="342"/>
      <c r="E104" s="342"/>
      <c r="F104" s="342"/>
      <c r="G104" s="342"/>
      <c r="H104" s="343"/>
      <c r="I104" s="176">
        <v>3981.6842524387812</v>
      </c>
      <c r="J104" s="166">
        <f>I104*K104/1000</f>
        <v>0</v>
      </c>
      <c r="K104" s="69"/>
    </row>
    <row r="105" spans="1:11" x14ac:dyDescent="0.25">
      <c r="A105" s="341" t="s">
        <v>16</v>
      </c>
      <c r="B105" s="342"/>
      <c r="C105" s="342"/>
      <c r="D105" s="342"/>
      <c r="E105" s="342"/>
      <c r="F105" s="342"/>
      <c r="G105" s="342"/>
      <c r="H105" s="343"/>
      <c r="I105" s="180">
        <v>663.61404207313024</v>
      </c>
      <c r="J105" s="166">
        <f>I105*K105/1000</f>
        <v>0</v>
      </c>
      <c r="K105" s="69"/>
    </row>
    <row r="106" spans="1:11" ht="15.75" thickBot="1" x14ac:dyDescent="0.3">
      <c r="A106" s="353" t="s">
        <v>3</v>
      </c>
      <c r="B106" s="354"/>
      <c r="C106" s="354"/>
      <c r="D106" s="354"/>
      <c r="E106" s="354"/>
      <c r="F106" s="354"/>
      <c r="G106" s="354"/>
      <c r="H106" s="354"/>
      <c r="I106" s="354"/>
      <c r="J106" s="160">
        <f>SUM(J102:J105)</f>
        <v>0</v>
      </c>
      <c r="K106" s="69"/>
    </row>
    <row r="107" spans="1:11" ht="17.100000000000001" customHeight="1" thickTop="1" x14ac:dyDescent="0.25">
      <c r="A107" s="301" t="s">
        <v>318</v>
      </c>
      <c r="B107" s="302"/>
      <c r="C107" s="302"/>
      <c r="D107" s="302"/>
      <c r="E107" s="302"/>
      <c r="F107" s="302"/>
      <c r="G107" s="302"/>
      <c r="H107" s="302"/>
      <c r="I107" s="302"/>
      <c r="J107" s="303"/>
      <c r="K107" s="69"/>
    </row>
    <row r="108" spans="1:11" ht="15" customHeight="1" x14ac:dyDescent="0.25">
      <c r="A108" s="304" t="s">
        <v>6</v>
      </c>
      <c r="B108" s="305"/>
      <c r="C108" s="305"/>
      <c r="D108" s="305"/>
      <c r="E108" s="305"/>
      <c r="F108" s="305"/>
      <c r="G108" s="305"/>
      <c r="H108" s="306"/>
      <c r="I108" s="184" t="s">
        <v>279</v>
      </c>
      <c r="J108" s="133" t="s">
        <v>278</v>
      </c>
      <c r="K108" s="69"/>
    </row>
    <row r="109" spans="1:11" x14ac:dyDescent="0.25">
      <c r="A109" s="347" t="s">
        <v>20</v>
      </c>
      <c r="B109" s="348"/>
      <c r="C109" s="348"/>
      <c r="D109" s="348"/>
      <c r="E109" s="348"/>
      <c r="F109" s="348"/>
      <c r="G109" s="348"/>
      <c r="H109" s="349"/>
      <c r="I109" s="185">
        <v>6222.4434269029125</v>
      </c>
      <c r="J109" s="166">
        <f>I109*K109/1000</f>
        <v>0</v>
      </c>
      <c r="K109" s="69"/>
    </row>
    <row r="110" spans="1:11" x14ac:dyDescent="0.25">
      <c r="A110" s="290" t="s">
        <v>13</v>
      </c>
      <c r="B110" s="291"/>
      <c r="C110" s="291"/>
      <c r="D110" s="291"/>
      <c r="E110" s="291"/>
      <c r="F110" s="291"/>
      <c r="G110" s="291"/>
      <c r="H110" s="292"/>
      <c r="I110" s="180">
        <v>663.61404207313024</v>
      </c>
      <c r="J110" s="166">
        <f>I110*K110/1000</f>
        <v>0</v>
      </c>
      <c r="K110" s="69"/>
    </row>
    <row r="111" spans="1:11" x14ac:dyDescent="0.25">
      <c r="A111" s="346" t="s">
        <v>17</v>
      </c>
      <c r="B111" s="342"/>
      <c r="C111" s="342"/>
      <c r="D111" s="342"/>
      <c r="E111" s="342"/>
      <c r="F111" s="342"/>
      <c r="G111" s="342"/>
      <c r="H111" s="343"/>
      <c r="I111" s="180">
        <v>663.61404207313024</v>
      </c>
      <c r="J111" s="166">
        <f>I111*K111/1000</f>
        <v>0</v>
      </c>
      <c r="K111" s="69"/>
    </row>
    <row r="112" spans="1:11" ht="15.75" thickBot="1" x14ac:dyDescent="0.3">
      <c r="A112" s="339" t="s">
        <v>3</v>
      </c>
      <c r="B112" s="340"/>
      <c r="C112" s="340"/>
      <c r="D112" s="340"/>
      <c r="E112" s="340"/>
      <c r="F112" s="340"/>
      <c r="G112" s="340"/>
      <c r="H112" s="340"/>
      <c r="I112" s="340"/>
      <c r="J112" s="161">
        <f>SUM(J109:J111)</f>
        <v>0</v>
      </c>
      <c r="K112" s="69"/>
    </row>
    <row r="113" spans="1:11" ht="16.5" thickTop="1" thickBot="1" x14ac:dyDescent="0.3">
      <c r="A113" s="330" t="s">
        <v>79</v>
      </c>
      <c r="B113" s="331"/>
      <c r="C113" s="331"/>
      <c r="D113" s="331"/>
      <c r="E113" s="331"/>
      <c r="F113" s="331"/>
      <c r="G113" s="331"/>
      <c r="H113" s="331"/>
      <c r="I113" s="331"/>
      <c r="J113" s="169">
        <f>J106+J112</f>
        <v>0</v>
      </c>
      <c r="K113" s="69"/>
    </row>
    <row r="114" spans="1:11" ht="10.5" customHeight="1" thickTop="1" thickBot="1" x14ac:dyDescent="0.3">
      <c r="A114" s="43"/>
      <c r="B114" s="7"/>
      <c r="C114" s="7"/>
      <c r="D114" s="7"/>
      <c r="E114" s="7"/>
      <c r="F114" s="7"/>
      <c r="G114" s="7"/>
      <c r="H114" s="7"/>
      <c r="I114" s="7"/>
      <c r="J114" s="134"/>
      <c r="K114" s="69"/>
    </row>
    <row r="115" spans="1:11" ht="17.25" customHeight="1" thickTop="1" x14ac:dyDescent="0.25">
      <c r="A115" s="310" t="s">
        <v>153</v>
      </c>
      <c r="B115" s="311"/>
      <c r="C115" s="311"/>
      <c r="D115" s="311"/>
      <c r="E115" s="311"/>
      <c r="F115" s="311"/>
      <c r="G115" s="311"/>
      <c r="H115" s="311"/>
      <c r="I115" s="311"/>
      <c r="J115" s="312"/>
      <c r="K115" s="69"/>
    </row>
    <row r="116" spans="1:11" ht="15" customHeight="1" x14ac:dyDescent="0.25">
      <c r="A116" s="304" t="s">
        <v>6</v>
      </c>
      <c r="B116" s="305"/>
      <c r="C116" s="305"/>
      <c r="D116" s="305"/>
      <c r="E116" s="305"/>
      <c r="F116" s="305"/>
      <c r="G116" s="305"/>
      <c r="H116" s="306"/>
      <c r="I116" s="184" t="s">
        <v>279</v>
      </c>
      <c r="J116" s="133" t="s">
        <v>278</v>
      </c>
      <c r="K116" s="69"/>
    </row>
    <row r="117" spans="1:11" x14ac:dyDescent="0.25">
      <c r="A117" s="350" t="s">
        <v>20</v>
      </c>
      <c r="B117" s="351"/>
      <c r="C117" s="351"/>
      <c r="D117" s="351"/>
      <c r="E117" s="351"/>
      <c r="F117" s="351"/>
      <c r="G117" s="351"/>
      <c r="H117" s="352"/>
      <c r="I117" s="183">
        <v>707578.33963766671</v>
      </c>
      <c r="J117" s="166">
        <f>I117*K117/1000</f>
        <v>0</v>
      </c>
      <c r="K117" s="69"/>
    </row>
    <row r="118" spans="1:11" x14ac:dyDescent="0.25">
      <c r="A118" s="346" t="s">
        <v>13</v>
      </c>
      <c r="B118" s="342"/>
      <c r="C118" s="342"/>
      <c r="D118" s="342"/>
      <c r="E118" s="342"/>
      <c r="F118" s="342"/>
      <c r="G118" s="342"/>
      <c r="H118" s="343"/>
      <c r="I118" s="176">
        <v>5308.9123365850419</v>
      </c>
      <c r="J118" s="166">
        <f>I118*K118/1000</f>
        <v>0</v>
      </c>
      <c r="K118" s="69"/>
    </row>
    <row r="119" spans="1:11" x14ac:dyDescent="0.25">
      <c r="A119" s="346" t="s">
        <v>17</v>
      </c>
      <c r="B119" s="342"/>
      <c r="C119" s="342"/>
      <c r="D119" s="342"/>
      <c r="E119" s="342"/>
      <c r="F119" s="342"/>
      <c r="G119" s="342"/>
      <c r="H119" s="343"/>
      <c r="I119" s="176">
        <v>5308.9123365850419</v>
      </c>
      <c r="J119" s="166">
        <f>I119*K119/1000</f>
        <v>0</v>
      </c>
      <c r="K119" s="69"/>
    </row>
    <row r="120" spans="1:11" ht="15" customHeight="1" x14ac:dyDescent="0.25">
      <c r="A120" s="341" t="s">
        <v>16</v>
      </c>
      <c r="B120" s="342"/>
      <c r="C120" s="342"/>
      <c r="D120" s="342"/>
      <c r="E120" s="342"/>
      <c r="F120" s="342"/>
      <c r="G120" s="342"/>
      <c r="H120" s="343"/>
      <c r="I120" s="180">
        <v>663.61404207313024</v>
      </c>
      <c r="J120" s="166">
        <f>I120*K120/1000</f>
        <v>0</v>
      </c>
      <c r="K120" s="69"/>
    </row>
    <row r="121" spans="1:11" ht="15.75" customHeight="1" thickBot="1" x14ac:dyDescent="0.3">
      <c r="A121" s="353" t="s">
        <v>3</v>
      </c>
      <c r="B121" s="354"/>
      <c r="C121" s="354"/>
      <c r="D121" s="354"/>
      <c r="E121" s="354"/>
      <c r="F121" s="354"/>
      <c r="G121" s="354"/>
      <c r="H121" s="354"/>
      <c r="I121" s="354"/>
      <c r="J121" s="160">
        <f>SUM(J117:J120)</f>
        <v>0</v>
      </c>
      <c r="K121" s="69"/>
    </row>
    <row r="122" spans="1:11" ht="17.100000000000001" customHeight="1" thickTop="1" x14ac:dyDescent="0.25">
      <c r="A122" s="301" t="s">
        <v>319</v>
      </c>
      <c r="B122" s="302"/>
      <c r="C122" s="302"/>
      <c r="D122" s="302"/>
      <c r="E122" s="302"/>
      <c r="F122" s="302"/>
      <c r="G122" s="302"/>
      <c r="H122" s="302"/>
      <c r="I122" s="302"/>
      <c r="J122" s="303"/>
      <c r="K122" s="69"/>
    </row>
    <row r="123" spans="1:11" ht="15" customHeight="1" x14ac:dyDescent="0.25">
      <c r="A123" s="304" t="s">
        <v>6</v>
      </c>
      <c r="B123" s="305"/>
      <c r="C123" s="305"/>
      <c r="D123" s="305"/>
      <c r="E123" s="305"/>
      <c r="F123" s="305"/>
      <c r="G123" s="305"/>
      <c r="H123" s="306"/>
      <c r="I123" s="184" t="s">
        <v>279</v>
      </c>
      <c r="J123" s="133" t="s">
        <v>278</v>
      </c>
      <c r="K123" s="69"/>
    </row>
    <row r="124" spans="1:11" x14ac:dyDescent="0.25">
      <c r="A124" s="347" t="s">
        <v>20</v>
      </c>
      <c r="B124" s="348"/>
      <c r="C124" s="348"/>
      <c r="D124" s="348"/>
      <c r="E124" s="348"/>
      <c r="F124" s="348"/>
      <c r="G124" s="348"/>
      <c r="H124" s="349"/>
      <c r="I124" s="185">
        <v>27449.598513504545</v>
      </c>
      <c r="J124" s="166">
        <f>I124*K124/1000</f>
        <v>0</v>
      </c>
      <c r="K124" s="69"/>
    </row>
    <row r="125" spans="1:11" x14ac:dyDescent="0.25">
      <c r="A125" s="290" t="s">
        <v>13</v>
      </c>
      <c r="B125" s="291"/>
      <c r="C125" s="291"/>
      <c r="D125" s="291"/>
      <c r="E125" s="291"/>
      <c r="F125" s="291"/>
      <c r="G125" s="291"/>
      <c r="H125" s="292"/>
      <c r="I125" s="180">
        <v>3318.0702103656513</v>
      </c>
      <c r="J125" s="166">
        <f>I125*K125/1000</f>
        <v>0</v>
      </c>
      <c r="K125" s="69"/>
    </row>
    <row r="126" spans="1:11" x14ac:dyDescent="0.25">
      <c r="A126" s="346" t="s">
        <v>17</v>
      </c>
      <c r="B126" s="342"/>
      <c r="C126" s="342"/>
      <c r="D126" s="342"/>
      <c r="E126" s="342"/>
      <c r="F126" s="342"/>
      <c r="G126" s="342"/>
      <c r="H126" s="343"/>
      <c r="I126" s="180">
        <v>3318.0702103656513</v>
      </c>
      <c r="J126" s="166">
        <f>I126*K126/1000</f>
        <v>0</v>
      </c>
      <c r="K126" s="69"/>
    </row>
    <row r="127" spans="1:11" ht="15" customHeight="1" x14ac:dyDescent="0.25">
      <c r="A127" s="357" t="s">
        <v>14</v>
      </c>
      <c r="B127" s="358"/>
      <c r="C127" s="358"/>
      <c r="D127" s="358"/>
      <c r="E127" s="358"/>
      <c r="F127" s="358"/>
      <c r="G127" s="358"/>
      <c r="H127" s="359"/>
      <c r="I127" s="186">
        <v>1327.2280841462605</v>
      </c>
      <c r="J127" s="166">
        <f>I127*K127/1000</f>
        <v>0</v>
      </c>
      <c r="K127" s="69"/>
    </row>
    <row r="128" spans="1:11" ht="15.75" customHeight="1" thickBot="1" x14ac:dyDescent="0.3">
      <c r="A128" s="339" t="s">
        <v>3</v>
      </c>
      <c r="B128" s="340"/>
      <c r="C128" s="340"/>
      <c r="D128" s="340"/>
      <c r="E128" s="340"/>
      <c r="F128" s="340"/>
      <c r="G128" s="340"/>
      <c r="H128" s="340"/>
      <c r="I128" s="340"/>
      <c r="J128" s="161">
        <f>SUM(J124:J127)</f>
        <v>0</v>
      </c>
      <c r="K128" s="69"/>
    </row>
    <row r="129" spans="1:10" ht="16.5" thickTop="1" thickBot="1" x14ac:dyDescent="0.3">
      <c r="A129" s="330" t="s">
        <v>80</v>
      </c>
      <c r="B129" s="331"/>
      <c r="C129" s="331"/>
      <c r="D129" s="331"/>
      <c r="E129" s="331"/>
      <c r="F129" s="331"/>
      <c r="G129" s="331"/>
      <c r="H129" s="331"/>
      <c r="I129" s="331"/>
      <c r="J129" s="169">
        <f>J121+J128</f>
        <v>0</v>
      </c>
    </row>
    <row r="130" spans="1:10" ht="12.75" customHeight="1" thickTop="1" thickBot="1" x14ac:dyDescent="0.3">
      <c r="A130" s="103"/>
      <c r="B130" s="104"/>
      <c r="C130" s="104"/>
      <c r="D130" s="104"/>
      <c r="E130" s="104"/>
      <c r="F130" s="104"/>
      <c r="G130" s="104"/>
      <c r="H130" s="104"/>
      <c r="I130" s="104"/>
      <c r="J130" s="148"/>
    </row>
    <row r="131" spans="1:10" ht="18" customHeight="1" thickTop="1" x14ac:dyDescent="0.25">
      <c r="A131" s="310" t="s">
        <v>295</v>
      </c>
      <c r="B131" s="311"/>
      <c r="C131" s="311"/>
      <c r="D131" s="311"/>
      <c r="E131" s="311"/>
      <c r="F131" s="311"/>
      <c r="G131" s="311"/>
      <c r="H131" s="311"/>
      <c r="I131" s="311"/>
      <c r="J131" s="312"/>
    </row>
    <row r="132" spans="1:10" ht="16.5" customHeight="1" x14ac:dyDescent="0.25">
      <c r="A132" s="304" t="s">
        <v>6</v>
      </c>
      <c r="B132" s="305"/>
      <c r="C132" s="305"/>
      <c r="D132" s="305"/>
      <c r="E132" s="305"/>
      <c r="F132" s="305"/>
      <c r="G132" s="305"/>
      <c r="H132" s="306"/>
      <c r="I132" s="184" t="s">
        <v>279</v>
      </c>
      <c r="J132" s="133" t="s">
        <v>278</v>
      </c>
    </row>
    <row r="133" spans="1:10" x14ac:dyDescent="0.25">
      <c r="A133" s="350" t="s">
        <v>20</v>
      </c>
      <c r="B133" s="351"/>
      <c r="C133" s="351"/>
      <c r="D133" s="351"/>
      <c r="E133" s="351"/>
      <c r="F133" s="351"/>
      <c r="G133" s="351"/>
      <c r="H133" s="352"/>
      <c r="I133" s="183">
        <v>743207.88108036364</v>
      </c>
      <c r="J133" s="166">
        <f>I133*K133/1000</f>
        <v>0</v>
      </c>
    </row>
    <row r="134" spans="1:10" x14ac:dyDescent="0.25">
      <c r="A134" s="346" t="s">
        <v>13</v>
      </c>
      <c r="B134" s="342"/>
      <c r="C134" s="342"/>
      <c r="D134" s="342"/>
      <c r="E134" s="342"/>
      <c r="F134" s="342"/>
      <c r="G134" s="342"/>
      <c r="H134" s="343"/>
      <c r="I134" s="176">
        <v>19908.421262193908</v>
      </c>
      <c r="J134" s="166">
        <f>I134*K134/1000</f>
        <v>0</v>
      </c>
    </row>
    <row r="135" spans="1:10" x14ac:dyDescent="0.25">
      <c r="A135" s="346" t="s">
        <v>17</v>
      </c>
      <c r="B135" s="342"/>
      <c r="C135" s="342"/>
      <c r="D135" s="342"/>
      <c r="E135" s="342"/>
      <c r="F135" s="342"/>
      <c r="G135" s="342"/>
      <c r="H135" s="343"/>
      <c r="I135" s="176">
        <v>19908.421262193908</v>
      </c>
      <c r="J135" s="166">
        <f>I135*K135/1000</f>
        <v>0</v>
      </c>
    </row>
    <row r="136" spans="1:10" ht="15" customHeight="1" x14ac:dyDescent="0.25">
      <c r="A136" s="341" t="s">
        <v>16</v>
      </c>
      <c r="B136" s="342"/>
      <c r="C136" s="342"/>
      <c r="D136" s="342"/>
      <c r="E136" s="342"/>
      <c r="F136" s="342"/>
      <c r="G136" s="342"/>
      <c r="H136" s="343"/>
      <c r="I136" s="180">
        <v>1327.2280841462605</v>
      </c>
      <c r="J136" s="166">
        <f>I136*K136/1000</f>
        <v>0</v>
      </c>
    </row>
    <row r="137" spans="1:10" ht="15.75" customHeight="1" thickBot="1" x14ac:dyDescent="0.3">
      <c r="A137" s="353" t="s">
        <v>3</v>
      </c>
      <c r="B137" s="354"/>
      <c r="C137" s="354"/>
      <c r="D137" s="354"/>
      <c r="E137" s="354"/>
      <c r="F137" s="354"/>
      <c r="G137" s="354"/>
      <c r="H137" s="354"/>
      <c r="I137" s="354"/>
      <c r="J137" s="160">
        <f>SUM(J133:J136)</f>
        <v>0</v>
      </c>
    </row>
    <row r="138" spans="1:10" ht="17.100000000000001" customHeight="1" thickTop="1" x14ac:dyDescent="0.25">
      <c r="A138" s="301" t="s">
        <v>320</v>
      </c>
      <c r="B138" s="302"/>
      <c r="C138" s="302"/>
      <c r="D138" s="302"/>
      <c r="E138" s="302"/>
      <c r="F138" s="302"/>
      <c r="G138" s="302"/>
      <c r="H138" s="302"/>
      <c r="I138" s="302"/>
      <c r="J138" s="303"/>
    </row>
    <row r="139" spans="1:10" ht="16.5" customHeight="1" x14ac:dyDescent="0.25">
      <c r="A139" s="304" t="s">
        <v>6</v>
      </c>
      <c r="B139" s="305"/>
      <c r="C139" s="305"/>
      <c r="D139" s="305"/>
      <c r="E139" s="305"/>
      <c r="F139" s="305"/>
      <c r="G139" s="305"/>
      <c r="H139" s="306"/>
      <c r="I139" s="184" t="s">
        <v>279</v>
      </c>
      <c r="J139" s="133" t="s">
        <v>278</v>
      </c>
    </row>
    <row r="140" spans="1:10" x14ac:dyDescent="0.25">
      <c r="A140" s="307" t="s">
        <v>20</v>
      </c>
      <c r="B140" s="308"/>
      <c r="C140" s="308"/>
      <c r="D140" s="308"/>
      <c r="E140" s="308"/>
      <c r="F140" s="308"/>
      <c r="G140" s="308"/>
      <c r="H140" s="309"/>
      <c r="I140" s="185">
        <v>72411.161988187669</v>
      </c>
      <c r="J140" s="166">
        <f>I140*K140/1000</f>
        <v>0</v>
      </c>
    </row>
    <row r="141" spans="1:10" x14ac:dyDescent="0.25">
      <c r="A141" s="290" t="s">
        <v>13</v>
      </c>
      <c r="B141" s="291"/>
      <c r="C141" s="291"/>
      <c r="D141" s="291"/>
      <c r="E141" s="291"/>
      <c r="F141" s="291"/>
      <c r="G141" s="291"/>
      <c r="H141" s="292"/>
      <c r="I141" s="180">
        <v>4645.298294511912</v>
      </c>
      <c r="J141" s="166">
        <f>I141*K141/1000</f>
        <v>0</v>
      </c>
    </row>
    <row r="142" spans="1:10" x14ac:dyDescent="0.25">
      <c r="A142" s="290" t="s">
        <v>17</v>
      </c>
      <c r="B142" s="291"/>
      <c r="C142" s="291"/>
      <c r="D142" s="291"/>
      <c r="E142" s="291"/>
      <c r="F142" s="291"/>
      <c r="G142" s="291"/>
      <c r="H142" s="292"/>
      <c r="I142" s="180">
        <v>4645.298294511912</v>
      </c>
      <c r="J142" s="166">
        <f>I142*K142/1000</f>
        <v>0</v>
      </c>
    </row>
    <row r="143" spans="1:10" ht="15" customHeight="1" x14ac:dyDescent="0.25">
      <c r="A143" s="336" t="s">
        <v>14</v>
      </c>
      <c r="B143" s="337"/>
      <c r="C143" s="337"/>
      <c r="D143" s="337"/>
      <c r="E143" s="337"/>
      <c r="F143" s="337"/>
      <c r="G143" s="337"/>
      <c r="H143" s="338"/>
      <c r="I143" s="186">
        <v>6636.1404207313026</v>
      </c>
      <c r="J143" s="166">
        <f>I143*K143/1000</f>
        <v>0</v>
      </c>
    </row>
    <row r="144" spans="1:10" ht="15.75" customHeight="1" thickBot="1" x14ac:dyDescent="0.3">
      <c r="A144" s="339" t="s">
        <v>3</v>
      </c>
      <c r="B144" s="340"/>
      <c r="C144" s="340"/>
      <c r="D144" s="340"/>
      <c r="E144" s="340"/>
      <c r="F144" s="340"/>
      <c r="G144" s="340"/>
      <c r="H144" s="340"/>
      <c r="I144" s="340"/>
      <c r="J144" s="161">
        <f>SUM(J140:J143)</f>
        <v>0</v>
      </c>
    </row>
    <row r="145" spans="1:13" ht="16.5" customHeight="1" thickTop="1" thickBot="1" x14ac:dyDescent="0.3">
      <c r="A145" s="330" t="s">
        <v>83</v>
      </c>
      <c r="B145" s="331"/>
      <c r="C145" s="331"/>
      <c r="D145" s="331"/>
      <c r="E145" s="331"/>
      <c r="F145" s="331"/>
      <c r="G145" s="331"/>
      <c r="H145" s="331"/>
      <c r="I145" s="331"/>
      <c r="J145" s="169">
        <f>J137+J144</f>
        <v>0</v>
      </c>
    </row>
    <row r="146" spans="1:13" ht="10.5" customHeight="1" thickTop="1" thickBot="1" x14ac:dyDescent="0.3">
      <c r="A146" s="103"/>
      <c r="B146" s="104"/>
      <c r="C146" s="104"/>
      <c r="D146" s="104"/>
      <c r="E146" s="104"/>
      <c r="F146" s="104"/>
      <c r="G146" s="104"/>
      <c r="H146" s="104"/>
      <c r="I146" s="104"/>
      <c r="J146" s="172"/>
    </row>
    <row r="147" spans="1:13" ht="23.25" customHeight="1" thickTop="1" thickBot="1" x14ac:dyDescent="0.3">
      <c r="A147" s="332" t="s">
        <v>268</v>
      </c>
      <c r="B147" s="333"/>
      <c r="C147" s="333"/>
      <c r="D147" s="333"/>
      <c r="E147" s="333"/>
      <c r="F147" s="333"/>
      <c r="G147" s="333"/>
      <c r="H147" s="333"/>
      <c r="I147" s="333"/>
      <c r="J147" s="279">
        <f>J19+J35+J51+J67+J83+J98+J113+J129+J145</f>
        <v>0</v>
      </c>
      <c r="L147" s="66"/>
      <c r="M147" s="66"/>
    </row>
    <row r="148" spans="1:13" ht="15" customHeight="1" thickTop="1" x14ac:dyDescent="0.25">
      <c r="A148" s="3"/>
      <c r="B148" s="4"/>
      <c r="C148" s="4"/>
      <c r="D148" s="4"/>
      <c r="E148" s="4"/>
      <c r="F148"/>
      <c r="G148"/>
      <c r="H148"/>
      <c r="I148"/>
      <c r="J148" s="149"/>
    </row>
  </sheetData>
  <mergeCells count="137">
    <mergeCell ref="A27:I27"/>
    <mergeCell ref="A28:J28"/>
    <mergeCell ref="A24:H24"/>
    <mergeCell ref="A25:H25"/>
    <mergeCell ref="A31:H31"/>
    <mergeCell ref="A139:H139"/>
    <mergeCell ref="A140:H140"/>
    <mergeCell ref="A141:H141"/>
    <mergeCell ref="A132:H132"/>
    <mergeCell ref="A133:H133"/>
    <mergeCell ref="A134:H134"/>
    <mergeCell ref="A135:H135"/>
    <mergeCell ref="A43:I43"/>
    <mergeCell ref="A44:J44"/>
    <mergeCell ref="A45:H45"/>
    <mergeCell ref="A41:H41"/>
    <mergeCell ref="A42:H42"/>
    <mergeCell ref="A48:H48"/>
    <mergeCell ref="A29:H29"/>
    <mergeCell ref="A33:H33"/>
    <mergeCell ref="A34:I34"/>
    <mergeCell ref="A39:H39"/>
    <mergeCell ref="A40:H40"/>
    <mergeCell ref="A35:I35"/>
    <mergeCell ref="A11:I11"/>
    <mergeCell ref="A12:J12"/>
    <mergeCell ref="A13:H13"/>
    <mergeCell ref="A23:H23"/>
    <mergeCell ref="A19:I19"/>
    <mergeCell ref="A18:I18"/>
    <mergeCell ref="A26:H26"/>
    <mergeCell ref="A16:H16"/>
    <mergeCell ref="A17:H17"/>
    <mergeCell ref="A21:J21"/>
    <mergeCell ref="A15:H15"/>
    <mergeCell ref="A22:H22"/>
    <mergeCell ref="A14:H14"/>
    <mergeCell ref="A2:J2"/>
    <mergeCell ref="A3:C3"/>
    <mergeCell ref="D3:J3"/>
    <mergeCell ref="A5:J5"/>
    <mergeCell ref="A6:H6"/>
    <mergeCell ref="A9:H9"/>
    <mergeCell ref="A10:H10"/>
    <mergeCell ref="A7:H7"/>
    <mergeCell ref="A8:H8"/>
    <mergeCell ref="A56:H56"/>
    <mergeCell ref="A57:H57"/>
    <mergeCell ref="A71:H71"/>
    <mergeCell ref="A69:J69"/>
    <mergeCell ref="A37:J37"/>
    <mergeCell ref="A38:H38"/>
    <mergeCell ref="A30:H30"/>
    <mergeCell ref="A32:H32"/>
    <mergeCell ref="A54:H54"/>
    <mergeCell ref="A55:H55"/>
    <mergeCell ref="A61:H61"/>
    <mergeCell ref="A49:H49"/>
    <mergeCell ref="A46:H46"/>
    <mergeCell ref="A47:H47"/>
    <mergeCell ref="A51:I51"/>
    <mergeCell ref="A53:J53"/>
    <mergeCell ref="A50:I50"/>
    <mergeCell ref="A58:H58"/>
    <mergeCell ref="A59:I59"/>
    <mergeCell ref="A60:J60"/>
    <mergeCell ref="A74:H74"/>
    <mergeCell ref="A70:H70"/>
    <mergeCell ref="A75:I75"/>
    <mergeCell ref="A76:J76"/>
    <mergeCell ref="A72:H72"/>
    <mergeCell ref="A73:H73"/>
    <mergeCell ref="A62:H62"/>
    <mergeCell ref="A82:I82"/>
    <mergeCell ref="A87:H87"/>
    <mergeCell ref="A67:I67"/>
    <mergeCell ref="A65:H65"/>
    <mergeCell ref="A66:I66"/>
    <mergeCell ref="A63:H63"/>
    <mergeCell ref="A64:H64"/>
    <mergeCell ref="A88:H88"/>
    <mergeCell ref="A83:I83"/>
    <mergeCell ref="A85:J85"/>
    <mergeCell ref="A86:H86"/>
    <mergeCell ref="A79:H79"/>
    <mergeCell ref="A80:H80"/>
    <mergeCell ref="A77:H77"/>
    <mergeCell ref="A78:H78"/>
    <mergeCell ref="A81:H81"/>
    <mergeCell ref="A97:I97"/>
    <mergeCell ref="A103:H103"/>
    <mergeCell ref="A104:H104"/>
    <mergeCell ref="A101:H101"/>
    <mergeCell ref="A102:H102"/>
    <mergeCell ref="A91:I91"/>
    <mergeCell ref="A92:J92"/>
    <mergeCell ref="A93:H93"/>
    <mergeCell ref="A89:H89"/>
    <mergeCell ref="A90:H90"/>
    <mergeCell ref="A96:H96"/>
    <mergeCell ref="A94:H94"/>
    <mergeCell ref="A95:H95"/>
    <mergeCell ref="A98:I98"/>
    <mergeCell ref="A100:J100"/>
    <mergeCell ref="A118:H118"/>
    <mergeCell ref="A121:I121"/>
    <mergeCell ref="A122:J122"/>
    <mergeCell ref="A120:H120"/>
    <mergeCell ref="A124:H124"/>
    <mergeCell ref="A105:H105"/>
    <mergeCell ref="A106:I106"/>
    <mergeCell ref="A107:J107"/>
    <mergeCell ref="A125:H125"/>
    <mergeCell ref="A119:H119"/>
    <mergeCell ref="A123:H123"/>
    <mergeCell ref="A113:I113"/>
    <mergeCell ref="A115:J115"/>
    <mergeCell ref="A116:H116"/>
    <mergeCell ref="A108:H108"/>
    <mergeCell ref="A109:H109"/>
    <mergeCell ref="A112:I112"/>
    <mergeCell ref="A110:H110"/>
    <mergeCell ref="A111:H111"/>
    <mergeCell ref="A117:H117"/>
    <mergeCell ref="A147:I147"/>
    <mergeCell ref="A129:I129"/>
    <mergeCell ref="A128:I128"/>
    <mergeCell ref="A126:H126"/>
    <mergeCell ref="A127:H127"/>
    <mergeCell ref="A145:I145"/>
    <mergeCell ref="A142:H142"/>
    <mergeCell ref="A144:I144"/>
    <mergeCell ref="A131:J131"/>
    <mergeCell ref="A136:H136"/>
    <mergeCell ref="A137:I137"/>
    <mergeCell ref="A138:J138"/>
    <mergeCell ref="A143:H143"/>
  </mergeCells>
  <pageMargins left="0.51181102362204722" right="0.5118110236220472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60"/>
  <sheetViews>
    <sheetView zoomScaleNormal="100" zoomScaleSheetLayoutView="69" workbookViewId="0">
      <selection activeCell="A25" sqref="A25:I25"/>
    </sheetView>
  </sheetViews>
  <sheetFormatPr defaultColWidth="9.140625" defaultRowHeight="15" x14ac:dyDescent="0.25"/>
  <cols>
    <col min="1" max="1" width="4.28515625" style="1" customWidth="1"/>
    <col min="2" max="3" width="10.7109375" style="1" customWidth="1"/>
    <col min="4" max="4" width="10.28515625" style="1" customWidth="1"/>
    <col min="5" max="7" width="10.7109375" style="1" customWidth="1"/>
    <col min="8" max="8" width="19.5703125" style="1" customWidth="1"/>
    <col min="9" max="9" width="25.140625" style="1" customWidth="1"/>
    <col min="10" max="10" width="25.42578125" style="136" customWidth="1"/>
    <col min="11" max="11" width="16" style="1" customWidth="1"/>
    <col min="12" max="12" width="13.42578125" style="65" customWidth="1"/>
    <col min="13" max="13" width="15.85546875" style="65" customWidth="1"/>
    <col min="14" max="14" width="14.140625" style="1" customWidth="1"/>
    <col min="15" max="15" width="15.140625" style="7" customWidth="1"/>
    <col min="16" max="16" width="16.42578125" style="1" customWidth="1"/>
    <col min="17" max="16384" width="9.140625" style="1"/>
  </cols>
  <sheetData>
    <row r="1" spans="1:13" ht="12" customHeight="1" thickBot="1" x14ac:dyDescent="0.3">
      <c r="A1" s="7"/>
      <c r="B1" s="7"/>
      <c r="C1" s="7"/>
      <c r="D1" s="7"/>
      <c r="E1" s="7"/>
      <c r="F1" s="7"/>
      <c r="G1" s="7"/>
      <c r="H1" s="7"/>
      <c r="I1" s="7"/>
      <c r="J1" s="135"/>
    </row>
    <row r="2" spans="1:13" ht="20.25" customHeight="1" thickTop="1" thickBot="1" x14ac:dyDescent="0.3">
      <c r="A2" s="313" t="s">
        <v>198</v>
      </c>
      <c r="B2" s="314"/>
      <c r="C2" s="314"/>
      <c r="D2" s="314"/>
      <c r="E2" s="314"/>
      <c r="F2" s="314"/>
      <c r="G2" s="314"/>
      <c r="H2" s="314"/>
      <c r="I2" s="314"/>
      <c r="J2" s="315"/>
    </row>
    <row r="3" spans="1:13" ht="15.75" thickTop="1" x14ac:dyDescent="0.25">
      <c r="A3" s="373" t="s">
        <v>11</v>
      </c>
      <c r="B3" s="374"/>
      <c r="C3" s="375"/>
      <c r="D3" s="382" t="s">
        <v>45</v>
      </c>
      <c r="E3" s="382"/>
      <c r="F3" s="382"/>
      <c r="G3" s="382"/>
      <c r="H3" s="382"/>
      <c r="I3" s="382"/>
      <c r="J3" s="383"/>
    </row>
    <row r="4" spans="1:13" ht="13.5" customHeight="1" thickBot="1" x14ac:dyDescent="0.3">
      <c r="A4" s="6"/>
      <c r="B4" s="7"/>
      <c r="C4" s="7"/>
      <c r="D4" s="7"/>
      <c r="E4" s="7"/>
      <c r="F4" s="7"/>
      <c r="G4" s="7"/>
      <c r="H4" s="7"/>
      <c r="I4" s="7"/>
      <c r="J4" s="146"/>
    </row>
    <row r="5" spans="1:13" ht="30" customHeight="1" thickTop="1" x14ac:dyDescent="0.25">
      <c r="A5" s="310" t="s">
        <v>84</v>
      </c>
      <c r="B5" s="311"/>
      <c r="C5" s="311"/>
      <c r="D5" s="311"/>
      <c r="E5" s="311"/>
      <c r="F5" s="311"/>
      <c r="G5" s="311"/>
      <c r="H5" s="311"/>
      <c r="I5" s="311"/>
      <c r="J5" s="312"/>
    </row>
    <row r="6" spans="1:13" ht="15" customHeight="1" x14ac:dyDescent="0.25">
      <c r="A6" s="304" t="s">
        <v>6</v>
      </c>
      <c r="B6" s="305"/>
      <c r="C6" s="305"/>
      <c r="D6" s="305"/>
      <c r="E6" s="305"/>
      <c r="F6" s="305"/>
      <c r="G6" s="305"/>
      <c r="H6" s="306"/>
      <c r="I6" s="184" t="s">
        <v>279</v>
      </c>
      <c r="J6" s="133" t="s">
        <v>278</v>
      </c>
    </row>
    <row r="7" spans="1:13" x14ac:dyDescent="0.25">
      <c r="A7" s="350" t="s">
        <v>20</v>
      </c>
      <c r="B7" s="351"/>
      <c r="C7" s="351"/>
      <c r="D7" s="351"/>
      <c r="E7" s="351"/>
      <c r="F7" s="351"/>
      <c r="G7" s="351"/>
      <c r="H7" s="352"/>
      <c r="I7" s="183">
        <v>1944033.7115933371</v>
      </c>
      <c r="J7" s="166">
        <v>0</v>
      </c>
      <c r="K7" s="69"/>
    </row>
    <row r="8" spans="1:13" x14ac:dyDescent="0.25">
      <c r="A8" s="346" t="s">
        <v>13</v>
      </c>
      <c r="B8" s="342"/>
      <c r="C8" s="342"/>
      <c r="D8" s="342"/>
      <c r="E8" s="342"/>
      <c r="F8" s="342"/>
      <c r="G8" s="342"/>
      <c r="H8" s="343"/>
      <c r="I8" s="176">
        <v>13272.280841462605</v>
      </c>
      <c r="J8" s="166">
        <v>0</v>
      </c>
      <c r="K8" s="69"/>
    </row>
    <row r="9" spans="1:13" x14ac:dyDescent="0.25">
      <c r="A9" s="346" t="s">
        <v>17</v>
      </c>
      <c r="B9" s="342"/>
      <c r="C9" s="342"/>
      <c r="D9" s="342"/>
      <c r="E9" s="342"/>
      <c r="F9" s="342"/>
      <c r="G9" s="342"/>
      <c r="H9" s="343"/>
      <c r="I9" s="176">
        <v>13272.280841462605</v>
      </c>
      <c r="J9" s="166">
        <v>0</v>
      </c>
      <c r="K9" s="69"/>
    </row>
    <row r="10" spans="1:13" x14ac:dyDescent="0.25">
      <c r="A10" s="341" t="s">
        <v>16</v>
      </c>
      <c r="B10" s="342"/>
      <c r="C10" s="342"/>
      <c r="D10" s="342"/>
      <c r="E10" s="342"/>
      <c r="F10" s="342"/>
      <c r="G10" s="342"/>
      <c r="H10" s="343"/>
      <c r="I10" s="180">
        <v>663.61404207313024</v>
      </c>
      <c r="J10" s="166">
        <v>0</v>
      </c>
      <c r="K10" s="69"/>
    </row>
    <row r="11" spans="1:13" ht="15.75" thickBot="1" x14ac:dyDescent="0.3">
      <c r="A11" s="353" t="s">
        <v>3</v>
      </c>
      <c r="B11" s="354"/>
      <c r="C11" s="354"/>
      <c r="D11" s="354"/>
      <c r="E11" s="354"/>
      <c r="F11" s="354"/>
      <c r="G11" s="354"/>
      <c r="H11" s="354"/>
      <c r="I11" s="354"/>
      <c r="J11" s="160">
        <f>SUM(J7:J10)</f>
        <v>0</v>
      </c>
      <c r="K11" s="69"/>
      <c r="M11" s="67"/>
    </row>
    <row r="12" spans="1:13" ht="15.75" thickTop="1" x14ac:dyDescent="0.25">
      <c r="A12" s="301" t="s">
        <v>325</v>
      </c>
      <c r="B12" s="302"/>
      <c r="C12" s="302"/>
      <c r="D12" s="302"/>
      <c r="E12" s="302"/>
      <c r="F12" s="302"/>
      <c r="G12" s="302"/>
      <c r="H12" s="302"/>
      <c r="I12" s="302"/>
      <c r="J12" s="303"/>
      <c r="K12" s="69"/>
    </row>
    <row r="13" spans="1:13" ht="15" customHeight="1" x14ac:dyDescent="0.25">
      <c r="A13" s="304" t="s">
        <v>6</v>
      </c>
      <c r="B13" s="305"/>
      <c r="C13" s="305"/>
      <c r="D13" s="305"/>
      <c r="E13" s="305"/>
      <c r="F13" s="305"/>
      <c r="G13" s="305"/>
      <c r="H13" s="306"/>
      <c r="I13" s="184" t="s">
        <v>279</v>
      </c>
      <c r="J13" s="133" t="s">
        <v>278</v>
      </c>
      <c r="K13" s="69"/>
    </row>
    <row r="14" spans="1:13" x14ac:dyDescent="0.25">
      <c r="A14" s="347" t="s">
        <v>20</v>
      </c>
      <c r="B14" s="348"/>
      <c r="C14" s="348"/>
      <c r="D14" s="348"/>
      <c r="E14" s="348"/>
      <c r="F14" s="348"/>
      <c r="G14" s="348"/>
      <c r="H14" s="349"/>
      <c r="I14" s="185">
        <v>575607.93682394316</v>
      </c>
      <c r="J14" s="166">
        <f>I14*K14/1000</f>
        <v>0</v>
      </c>
      <c r="K14" s="69"/>
    </row>
    <row r="15" spans="1:13" x14ac:dyDescent="0.25">
      <c r="A15" s="290" t="s">
        <v>13</v>
      </c>
      <c r="B15" s="291"/>
      <c r="C15" s="291"/>
      <c r="D15" s="291"/>
      <c r="E15" s="291"/>
      <c r="F15" s="291"/>
      <c r="G15" s="291"/>
      <c r="H15" s="292"/>
      <c r="I15" s="180">
        <v>13272.280841462605</v>
      </c>
      <c r="J15" s="166">
        <f>I15*K15/1000</f>
        <v>0</v>
      </c>
      <c r="K15" s="69"/>
    </row>
    <row r="16" spans="1:13" x14ac:dyDescent="0.25">
      <c r="A16" s="346" t="s">
        <v>17</v>
      </c>
      <c r="B16" s="342"/>
      <c r="C16" s="342"/>
      <c r="D16" s="342"/>
      <c r="E16" s="342"/>
      <c r="F16" s="342"/>
      <c r="G16" s="342"/>
      <c r="H16" s="343"/>
      <c r="I16" s="180">
        <v>13272.280841462605</v>
      </c>
      <c r="J16" s="166">
        <f>I16*K16/1000</f>
        <v>0</v>
      </c>
      <c r="K16" s="69"/>
    </row>
    <row r="17" spans="1:15" x14ac:dyDescent="0.25">
      <c r="A17" s="357" t="s">
        <v>14</v>
      </c>
      <c r="B17" s="358"/>
      <c r="C17" s="358"/>
      <c r="D17" s="358"/>
      <c r="E17" s="358"/>
      <c r="F17" s="358"/>
      <c r="G17" s="358"/>
      <c r="H17" s="359"/>
      <c r="I17" s="186">
        <v>26544.56168292521</v>
      </c>
      <c r="J17" s="166">
        <f>I17*K17/1000</f>
        <v>0</v>
      </c>
      <c r="K17" s="69"/>
    </row>
    <row r="18" spans="1:15" ht="15.75" thickBot="1" x14ac:dyDescent="0.3">
      <c r="A18" s="339" t="s">
        <v>3</v>
      </c>
      <c r="B18" s="340"/>
      <c r="C18" s="340"/>
      <c r="D18" s="340"/>
      <c r="E18" s="340"/>
      <c r="F18" s="340"/>
      <c r="G18" s="340"/>
      <c r="H18" s="340"/>
      <c r="I18" s="340"/>
      <c r="J18" s="161">
        <f>SUM(J14:J17)</f>
        <v>0</v>
      </c>
      <c r="K18" s="69"/>
    </row>
    <row r="19" spans="1:15" ht="15.75" thickTop="1" x14ac:dyDescent="0.25">
      <c r="A19" s="301" t="s">
        <v>326</v>
      </c>
      <c r="B19" s="302"/>
      <c r="C19" s="302"/>
      <c r="D19" s="302"/>
      <c r="E19" s="302"/>
      <c r="F19" s="302"/>
      <c r="G19" s="302"/>
      <c r="H19" s="302"/>
      <c r="I19" s="302"/>
      <c r="J19" s="303"/>
      <c r="K19" s="69"/>
    </row>
    <row r="20" spans="1:15" ht="15" customHeight="1" x14ac:dyDescent="0.25">
      <c r="A20" s="304" t="s">
        <v>6</v>
      </c>
      <c r="B20" s="305"/>
      <c r="C20" s="305"/>
      <c r="D20" s="305"/>
      <c r="E20" s="305"/>
      <c r="F20" s="305"/>
      <c r="G20" s="305"/>
      <c r="H20" s="306"/>
      <c r="I20" s="184" t="s">
        <v>279</v>
      </c>
      <c r="J20" s="133" t="s">
        <v>278</v>
      </c>
      <c r="K20" s="69"/>
    </row>
    <row r="21" spans="1:15" x14ac:dyDescent="0.25">
      <c r="A21" s="347" t="s">
        <v>46</v>
      </c>
      <c r="B21" s="348"/>
      <c r="C21" s="348"/>
      <c r="D21" s="348"/>
      <c r="E21" s="348"/>
      <c r="F21" s="348"/>
      <c r="G21" s="348"/>
      <c r="H21" s="349"/>
      <c r="I21" s="185">
        <v>92905.965890238236</v>
      </c>
      <c r="J21" s="166">
        <f>I21*K21/1000</f>
        <v>0</v>
      </c>
      <c r="K21" s="69"/>
      <c r="O21" s="65"/>
    </row>
    <row r="22" spans="1:15" x14ac:dyDescent="0.25">
      <c r="A22" s="290" t="s">
        <v>13</v>
      </c>
      <c r="B22" s="291"/>
      <c r="C22" s="291"/>
      <c r="D22" s="291"/>
      <c r="E22" s="291"/>
      <c r="F22" s="291"/>
      <c r="G22" s="291"/>
      <c r="H22" s="292"/>
      <c r="I22" s="180">
        <v>4645.298294511912</v>
      </c>
      <c r="J22" s="166">
        <f>I22*K22/1000</f>
        <v>0</v>
      </c>
      <c r="K22" s="69"/>
    </row>
    <row r="23" spans="1:15" x14ac:dyDescent="0.25">
      <c r="A23" s="346" t="s">
        <v>17</v>
      </c>
      <c r="B23" s="342"/>
      <c r="C23" s="342"/>
      <c r="D23" s="342"/>
      <c r="E23" s="342"/>
      <c r="F23" s="342"/>
      <c r="G23" s="342"/>
      <c r="H23" s="343"/>
      <c r="I23" s="180">
        <v>4645.298294511912</v>
      </c>
      <c r="J23" s="166">
        <f>I23*K23/1000</f>
        <v>0</v>
      </c>
      <c r="K23" s="69"/>
    </row>
    <row r="24" spans="1:15" x14ac:dyDescent="0.25">
      <c r="A24" s="357" t="s">
        <v>14</v>
      </c>
      <c r="B24" s="358"/>
      <c r="C24" s="358"/>
      <c r="D24" s="358"/>
      <c r="E24" s="358"/>
      <c r="F24" s="358"/>
      <c r="G24" s="358"/>
      <c r="H24" s="359"/>
      <c r="I24" s="186">
        <v>2322.649147255956</v>
      </c>
      <c r="J24" s="166">
        <f>I24*K24/1000</f>
        <v>0</v>
      </c>
      <c r="K24" s="69"/>
    </row>
    <row r="25" spans="1:15" ht="15.75" thickBot="1" x14ac:dyDescent="0.3">
      <c r="A25" s="339" t="s">
        <v>3</v>
      </c>
      <c r="B25" s="340"/>
      <c r="C25" s="340"/>
      <c r="D25" s="340"/>
      <c r="E25" s="340"/>
      <c r="F25" s="340"/>
      <c r="G25" s="340"/>
      <c r="H25" s="340"/>
      <c r="I25" s="340"/>
      <c r="J25" s="161">
        <f>SUM(J21:J24)</f>
        <v>0</v>
      </c>
      <c r="K25" s="69"/>
    </row>
    <row r="26" spans="1:15" ht="15.75" thickTop="1" x14ac:dyDescent="0.25">
      <c r="A26" s="301" t="s">
        <v>327</v>
      </c>
      <c r="B26" s="302"/>
      <c r="C26" s="302"/>
      <c r="D26" s="302"/>
      <c r="E26" s="302"/>
      <c r="F26" s="302"/>
      <c r="G26" s="302"/>
      <c r="H26" s="302"/>
      <c r="I26" s="302"/>
      <c r="J26" s="303"/>
      <c r="K26" s="69"/>
    </row>
    <row r="27" spans="1:15" ht="15" customHeight="1" x14ac:dyDescent="0.25">
      <c r="A27" s="304" t="s">
        <v>6</v>
      </c>
      <c r="B27" s="305"/>
      <c r="C27" s="305"/>
      <c r="D27" s="305"/>
      <c r="E27" s="305"/>
      <c r="F27" s="305"/>
      <c r="G27" s="305"/>
      <c r="H27" s="306"/>
      <c r="I27" s="184" t="s">
        <v>279</v>
      </c>
      <c r="J27" s="133" t="s">
        <v>278</v>
      </c>
      <c r="K27" s="69"/>
    </row>
    <row r="28" spans="1:15" x14ac:dyDescent="0.25">
      <c r="A28" s="347" t="s">
        <v>20</v>
      </c>
      <c r="B28" s="348"/>
      <c r="C28" s="348"/>
      <c r="D28" s="348"/>
      <c r="E28" s="348"/>
      <c r="F28" s="348"/>
      <c r="G28" s="348"/>
      <c r="H28" s="349"/>
      <c r="I28" s="185">
        <v>622937.15575021564</v>
      </c>
      <c r="J28" s="166">
        <f>I28*K28/1000</f>
        <v>0</v>
      </c>
      <c r="K28" s="69"/>
    </row>
    <row r="29" spans="1:15" x14ac:dyDescent="0.25">
      <c r="A29" s="290" t="s">
        <v>13</v>
      </c>
      <c r="B29" s="291"/>
      <c r="C29" s="291"/>
      <c r="D29" s="291"/>
      <c r="E29" s="291"/>
      <c r="F29" s="291"/>
      <c r="G29" s="291"/>
      <c r="H29" s="292"/>
      <c r="I29" s="180">
        <v>13272.280841462605</v>
      </c>
      <c r="J29" s="166">
        <f>I29*K29/1000</f>
        <v>0</v>
      </c>
      <c r="K29" s="69"/>
    </row>
    <row r="30" spans="1:15" x14ac:dyDescent="0.25">
      <c r="A30" s="346" t="s">
        <v>17</v>
      </c>
      <c r="B30" s="342"/>
      <c r="C30" s="342"/>
      <c r="D30" s="342"/>
      <c r="E30" s="342"/>
      <c r="F30" s="342"/>
      <c r="G30" s="342"/>
      <c r="H30" s="343"/>
      <c r="I30" s="180">
        <v>13272.280841462605</v>
      </c>
      <c r="J30" s="166">
        <f>I30*K30/1000</f>
        <v>0</v>
      </c>
      <c r="K30" s="69"/>
    </row>
    <row r="31" spans="1:15" x14ac:dyDescent="0.25">
      <c r="A31" s="357" t="s">
        <v>14</v>
      </c>
      <c r="B31" s="358"/>
      <c r="C31" s="358"/>
      <c r="D31" s="358"/>
      <c r="E31" s="358"/>
      <c r="F31" s="358"/>
      <c r="G31" s="358"/>
      <c r="H31" s="359"/>
      <c r="I31" s="186">
        <v>13272.280841462605</v>
      </c>
      <c r="J31" s="166">
        <f>I31*K31/1000</f>
        <v>0</v>
      </c>
      <c r="K31" s="69"/>
    </row>
    <row r="32" spans="1:15" ht="15.75" thickBot="1" x14ac:dyDescent="0.3">
      <c r="A32" s="339" t="s">
        <v>3</v>
      </c>
      <c r="B32" s="340"/>
      <c r="C32" s="340"/>
      <c r="D32" s="340"/>
      <c r="E32" s="340"/>
      <c r="F32" s="340"/>
      <c r="G32" s="340"/>
      <c r="H32" s="340"/>
      <c r="I32" s="340"/>
      <c r="J32" s="161">
        <f>SUM(J28:J31)</f>
        <v>0</v>
      </c>
      <c r="K32" s="69"/>
    </row>
    <row r="33" spans="1:11" ht="16.5" thickTop="1" thickBot="1" x14ac:dyDescent="0.3">
      <c r="A33" s="330" t="s">
        <v>85</v>
      </c>
      <c r="B33" s="331"/>
      <c r="C33" s="331"/>
      <c r="D33" s="331"/>
      <c r="E33" s="331"/>
      <c r="F33" s="331"/>
      <c r="G33" s="331"/>
      <c r="H33" s="331"/>
      <c r="I33" s="331"/>
      <c r="J33" s="169">
        <f>J11+J18+J25+J32</f>
        <v>0</v>
      </c>
      <c r="K33" s="69"/>
    </row>
    <row r="34" spans="1:11" ht="16.5" thickTop="1" thickBot="1" x14ac:dyDescent="0.3">
      <c r="A34" s="360"/>
      <c r="B34" s="361"/>
      <c r="C34" s="361"/>
      <c r="D34" s="361"/>
      <c r="E34" s="361"/>
      <c r="F34" s="361"/>
      <c r="G34" s="361"/>
      <c r="H34" s="361"/>
      <c r="I34" s="361"/>
      <c r="J34" s="362"/>
      <c r="K34" s="69"/>
    </row>
    <row r="35" spans="1:11" ht="17.25" customHeight="1" thickTop="1" x14ac:dyDescent="0.25">
      <c r="A35" s="310" t="s">
        <v>47</v>
      </c>
      <c r="B35" s="311"/>
      <c r="C35" s="311"/>
      <c r="D35" s="311"/>
      <c r="E35" s="311"/>
      <c r="F35" s="311"/>
      <c r="G35" s="311"/>
      <c r="H35" s="311"/>
      <c r="I35" s="311"/>
      <c r="J35" s="312"/>
      <c r="K35" s="69"/>
    </row>
    <row r="36" spans="1:11" ht="15" customHeight="1" x14ac:dyDescent="0.25">
      <c r="A36" s="304" t="s">
        <v>6</v>
      </c>
      <c r="B36" s="305"/>
      <c r="C36" s="305"/>
      <c r="D36" s="305"/>
      <c r="E36" s="305"/>
      <c r="F36" s="305"/>
      <c r="G36" s="305"/>
      <c r="H36" s="306"/>
      <c r="I36" s="184" t="s">
        <v>279</v>
      </c>
      <c r="J36" s="133" t="s">
        <v>278</v>
      </c>
      <c r="K36" s="69"/>
    </row>
    <row r="37" spans="1:11" x14ac:dyDescent="0.25">
      <c r="A37" s="350" t="s">
        <v>20</v>
      </c>
      <c r="B37" s="351"/>
      <c r="C37" s="351"/>
      <c r="D37" s="351"/>
      <c r="E37" s="351"/>
      <c r="F37" s="351"/>
      <c r="G37" s="351"/>
      <c r="H37" s="352"/>
      <c r="I37" s="183">
        <v>56500.099542106305</v>
      </c>
      <c r="J37" s="166">
        <f>I37*K37/1000</f>
        <v>0</v>
      </c>
      <c r="K37" s="69"/>
    </row>
    <row r="38" spans="1:11" x14ac:dyDescent="0.25">
      <c r="A38" s="346" t="s">
        <v>13</v>
      </c>
      <c r="B38" s="342"/>
      <c r="C38" s="342"/>
      <c r="D38" s="342"/>
      <c r="E38" s="342"/>
      <c r="F38" s="342"/>
      <c r="G38" s="342"/>
      <c r="H38" s="343"/>
      <c r="I38" s="176">
        <v>1990.8421262193906</v>
      </c>
      <c r="J38" s="166">
        <f>I38*K38/1000</f>
        <v>0</v>
      </c>
      <c r="K38" s="69"/>
    </row>
    <row r="39" spans="1:11" x14ac:dyDescent="0.25">
      <c r="A39" s="346" t="s">
        <v>17</v>
      </c>
      <c r="B39" s="342"/>
      <c r="C39" s="342"/>
      <c r="D39" s="342"/>
      <c r="E39" s="342"/>
      <c r="F39" s="342"/>
      <c r="G39" s="342"/>
      <c r="H39" s="343"/>
      <c r="I39" s="176">
        <v>1990.8421262193906</v>
      </c>
      <c r="J39" s="166">
        <f>I39*K39/1000</f>
        <v>0</v>
      </c>
      <c r="K39" s="69"/>
    </row>
    <row r="40" spans="1:11" x14ac:dyDescent="0.25">
      <c r="A40" s="341" t="s">
        <v>16</v>
      </c>
      <c r="B40" s="342"/>
      <c r="C40" s="342"/>
      <c r="D40" s="342"/>
      <c r="E40" s="342"/>
      <c r="F40" s="342"/>
      <c r="G40" s="342"/>
      <c r="H40" s="343"/>
      <c r="I40" s="180">
        <v>663.61404207313024</v>
      </c>
      <c r="J40" s="166">
        <f>I40*K40/1000</f>
        <v>0</v>
      </c>
      <c r="K40" s="69"/>
    </row>
    <row r="41" spans="1:11" ht="15.75" thickBot="1" x14ac:dyDescent="0.3">
      <c r="A41" s="353" t="s">
        <v>3</v>
      </c>
      <c r="B41" s="354"/>
      <c r="C41" s="354"/>
      <c r="D41" s="354"/>
      <c r="E41" s="354"/>
      <c r="F41" s="354"/>
      <c r="G41" s="354"/>
      <c r="H41" s="354"/>
      <c r="I41" s="354"/>
      <c r="J41" s="160">
        <f>SUM(J37:J40)</f>
        <v>0</v>
      </c>
      <c r="K41" s="69"/>
    </row>
    <row r="42" spans="1:11" ht="15.75" thickTop="1" x14ac:dyDescent="0.25">
      <c r="A42" s="301" t="s">
        <v>313</v>
      </c>
      <c r="B42" s="302"/>
      <c r="C42" s="302"/>
      <c r="D42" s="302"/>
      <c r="E42" s="302"/>
      <c r="F42" s="302"/>
      <c r="G42" s="302"/>
      <c r="H42" s="302"/>
      <c r="I42" s="302"/>
      <c r="J42" s="303"/>
      <c r="K42" s="69"/>
    </row>
    <row r="43" spans="1:11" ht="15" customHeight="1" x14ac:dyDescent="0.25">
      <c r="A43" s="304" t="s">
        <v>6</v>
      </c>
      <c r="B43" s="305"/>
      <c r="C43" s="305"/>
      <c r="D43" s="305"/>
      <c r="E43" s="305"/>
      <c r="F43" s="305"/>
      <c r="G43" s="305"/>
      <c r="H43" s="306"/>
      <c r="I43" s="184" t="s">
        <v>279</v>
      </c>
      <c r="J43" s="133" t="s">
        <v>278</v>
      </c>
      <c r="K43" s="69"/>
    </row>
    <row r="44" spans="1:11" x14ac:dyDescent="0.25">
      <c r="A44" s="347" t="s">
        <v>20</v>
      </c>
      <c r="B44" s="348"/>
      <c r="C44" s="348"/>
      <c r="D44" s="348"/>
      <c r="E44" s="348"/>
      <c r="F44" s="348"/>
      <c r="G44" s="348"/>
      <c r="H44" s="349"/>
      <c r="I44" s="185">
        <v>12160.594598181697</v>
      </c>
      <c r="J44" s="166">
        <f>I44*K44/1000</f>
        <v>0</v>
      </c>
      <c r="K44" s="69"/>
    </row>
    <row r="45" spans="1:11" x14ac:dyDescent="0.25">
      <c r="A45" s="290" t="s">
        <v>13</v>
      </c>
      <c r="B45" s="291"/>
      <c r="C45" s="291"/>
      <c r="D45" s="291"/>
      <c r="E45" s="291"/>
      <c r="F45" s="291"/>
      <c r="G45" s="291"/>
      <c r="H45" s="292"/>
      <c r="I45" s="180">
        <v>1327.2280841462605</v>
      </c>
      <c r="J45" s="166">
        <f>I45*K45/1000</f>
        <v>0</v>
      </c>
      <c r="K45" s="69"/>
    </row>
    <row r="46" spans="1:11" x14ac:dyDescent="0.25">
      <c r="A46" s="346" t="s">
        <v>17</v>
      </c>
      <c r="B46" s="342"/>
      <c r="C46" s="342"/>
      <c r="D46" s="342"/>
      <c r="E46" s="342"/>
      <c r="F46" s="342"/>
      <c r="G46" s="342"/>
      <c r="H46" s="343"/>
      <c r="I46" s="180">
        <v>1327.2280841462605</v>
      </c>
      <c r="J46" s="166">
        <f>I46*K46/1000</f>
        <v>0</v>
      </c>
      <c r="K46" s="69"/>
    </row>
    <row r="47" spans="1:11" x14ac:dyDescent="0.25">
      <c r="A47" s="357" t="s">
        <v>14</v>
      </c>
      <c r="B47" s="358"/>
      <c r="C47" s="358"/>
      <c r="D47" s="358"/>
      <c r="E47" s="358"/>
      <c r="F47" s="358"/>
      <c r="G47" s="358"/>
      <c r="H47" s="359"/>
      <c r="I47" s="186">
        <v>1327.2280841462605</v>
      </c>
      <c r="J47" s="166">
        <f>I47*K47/1000</f>
        <v>0</v>
      </c>
      <c r="K47" s="69"/>
    </row>
    <row r="48" spans="1:11" ht="15.75" thickBot="1" x14ac:dyDescent="0.3">
      <c r="A48" s="339" t="s">
        <v>3</v>
      </c>
      <c r="B48" s="340"/>
      <c r="C48" s="340"/>
      <c r="D48" s="340"/>
      <c r="E48" s="340"/>
      <c r="F48" s="340"/>
      <c r="G48" s="340"/>
      <c r="H48" s="340"/>
      <c r="I48" s="340"/>
      <c r="J48" s="161">
        <f>SUM(J44:J47)</f>
        <v>0</v>
      </c>
      <c r="K48" s="69"/>
    </row>
    <row r="49" spans="1:11" ht="16.5" thickTop="1" thickBot="1" x14ac:dyDescent="0.3">
      <c r="A49" s="330" t="s">
        <v>74</v>
      </c>
      <c r="B49" s="331"/>
      <c r="C49" s="331"/>
      <c r="D49" s="331"/>
      <c r="E49" s="331"/>
      <c r="F49" s="331"/>
      <c r="G49" s="331"/>
      <c r="H49" s="331"/>
      <c r="I49" s="331"/>
      <c r="J49" s="169">
        <f>J41+J48</f>
        <v>0</v>
      </c>
      <c r="K49" s="69"/>
    </row>
    <row r="50" spans="1:11" ht="16.5" thickTop="1" thickBot="1" x14ac:dyDescent="0.3">
      <c r="A50" s="43"/>
      <c r="B50" s="7"/>
      <c r="C50" s="7"/>
      <c r="D50" s="7"/>
      <c r="E50" s="7"/>
      <c r="F50" s="7"/>
      <c r="G50" s="7"/>
      <c r="H50" s="7"/>
      <c r="I50" s="7"/>
      <c r="J50" s="134"/>
      <c r="K50" s="69"/>
    </row>
    <row r="51" spans="1:11" ht="17.25" customHeight="1" thickTop="1" x14ac:dyDescent="0.25">
      <c r="A51" s="310" t="s">
        <v>48</v>
      </c>
      <c r="B51" s="311"/>
      <c r="C51" s="311"/>
      <c r="D51" s="311"/>
      <c r="E51" s="311"/>
      <c r="F51" s="311"/>
      <c r="G51" s="311"/>
      <c r="H51" s="311"/>
      <c r="I51" s="311"/>
      <c r="J51" s="312"/>
      <c r="K51" s="69"/>
    </row>
    <row r="52" spans="1:11" ht="15" customHeight="1" x14ac:dyDescent="0.25">
      <c r="A52" s="304" t="s">
        <v>6</v>
      </c>
      <c r="B52" s="305"/>
      <c r="C52" s="305"/>
      <c r="D52" s="305"/>
      <c r="E52" s="305"/>
      <c r="F52" s="305"/>
      <c r="G52" s="305"/>
      <c r="H52" s="306"/>
      <c r="I52" s="184" t="s">
        <v>279</v>
      </c>
      <c r="J52" s="133" t="s">
        <v>278</v>
      </c>
      <c r="K52" s="69"/>
    </row>
    <row r="53" spans="1:11" x14ac:dyDescent="0.25">
      <c r="A53" s="350" t="s">
        <v>20</v>
      </c>
      <c r="B53" s="351"/>
      <c r="C53" s="351"/>
      <c r="D53" s="351"/>
      <c r="E53" s="351"/>
      <c r="F53" s="351"/>
      <c r="G53" s="351"/>
      <c r="H53" s="352"/>
      <c r="I53" s="183">
        <v>98277.390669586559</v>
      </c>
      <c r="J53" s="166">
        <f>I53*K53/1000</f>
        <v>0</v>
      </c>
      <c r="K53" s="69"/>
    </row>
    <row r="54" spans="1:11" x14ac:dyDescent="0.25">
      <c r="A54" s="346" t="s">
        <v>13</v>
      </c>
      <c r="B54" s="342"/>
      <c r="C54" s="342"/>
      <c r="D54" s="342"/>
      <c r="E54" s="342"/>
      <c r="F54" s="342"/>
      <c r="G54" s="342"/>
      <c r="H54" s="343"/>
      <c r="I54" s="176">
        <v>6636.1404207313026</v>
      </c>
      <c r="J54" s="166">
        <f>I54*K54/1000</f>
        <v>0</v>
      </c>
      <c r="K54" s="69"/>
    </row>
    <row r="55" spans="1:11" x14ac:dyDescent="0.25">
      <c r="A55" s="346" t="s">
        <v>17</v>
      </c>
      <c r="B55" s="342"/>
      <c r="C55" s="342"/>
      <c r="D55" s="342"/>
      <c r="E55" s="342"/>
      <c r="F55" s="342"/>
      <c r="G55" s="342"/>
      <c r="H55" s="343"/>
      <c r="I55" s="176">
        <v>6636.1404207313026</v>
      </c>
      <c r="J55" s="166">
        <f>I55*K55/1000</f>
        <v>0</v>
      </c>
      <c r="K55" s="69"/>
    </row>
    <row r="56" spans="1:11" x14ac:dyDescent="0.25">
      <c r="A56" s="341" t="s">
        <v>16</v>
      </c>
      <c r="B56" s="342"/>
      <c r="C56" s="342"/>
      <c r="D56" s="342"/>
      <c r="E56" s="342"/>
      <c r="F56" s="342"/>
      <c r="G56" s="342"/>
      <c r="H56" s="343"/>
      <c r="I56" s="180">
        <v>663.61404207313024</v>
      </c>
      <c r="J56" s="166">
        <f>I56*K56/1000</f>
        <v>0</v>
      </c>
      <c r="K56" s="69"/>
    </row>
    <row r="57" spans="1:11" ht="15.75" thickBot="1" x14ac:dyDescent="0.3">
      <c r="A57" s="353" t="s">
        <v>3</v>
      </c>
      <c r="B57" s="354"/>
      <c r="C57" s="354"/>
      <c r="D57" s="354"/>
      <c r="E57" s="354"/>
      <c r="F57" s="354"/>
      <c r="G57" s="354"/>
      <c r="H57" s="354"/>
      <c r="I57" s="354"/>
      <c r="J57" s="160">
        <f>SUM(J53:J56)</f>
        <v>0</v>
      </c>
      <c r="K57" s="69"/>
    </row>
    <row r="58" spans="1:11" ht="15.75" thickTop="1" x14ac:dyDescent="0.25">
      <c r="A58" s="301" t="s">
        <v>314</v>
      </c>
      <c r="B58" s="302"/>
      <c r="C58" s="302"/>
      <c r="D58" s="302"/>
      <c r="E58" s="302"/>
      <c r="F58" s="302"/>
      <c r="G58" s="302"/>
      <c r="H58" s="302"/>
      <c r="I58" s="302"/>
      <c r="J58" s="303"/>
      <c r="K58" s="69"/>
    </row>
    <row r="59" spans="1:11" x14ac:dyDescent="0.25">
      <c r="A59" s="304" t="s">
        <v>6</v>
      </c>
      <c r="B59" s="305"/>
      <c r="C59" s="305"/>
      <c r="D59" s="305"/>
      <c r="E59" s="305"/>
      <c r="F59" s="305"/>
      <c r="G59" s="305"/>
      <c r="H59" s="306"/>
      <c r="I59" s="184" t="s">
        <v>279</v>
      </c>
      <c r="J59" s="133" t="s">
        <v>278</v>
      </c>
      <c r="K59" s="69"/>
    </row>
    <row r="60" spans="1:11" x14ac:dyDescent="0.25">
      <c r="A60" s="347" t="s">
        <v>20</v>
      </c>
      <c r="B60" s="348"/>
      <c r="C60" s="348"/>
      <c r="D60" s="348"/>
      <c r="E60" s="348"/>
      <c r="F60" s="348"/>
      <c r="G60" s="348"/>
      <c r="H60" s="349"/>
      <c r="I60" s="185">
        <v>30000</v>
      </c>
      <c r="J60" s="166">
        <f>I60*K60/1000</f>
        <v>0</v>
      </c>
      <c r="K60" s="69"/>
    </row>
    <row r="61" spans="1:11" x14ac:dyDescent="0.25">
      <c r="A61" s="290" t="s">
        <v>13</v>
      </c>
      <c r="B61" s="291"/>
      <c r="C61" s="291"/>
      <c r="D61" s="291"/>
      <c r="E61" s="291"/>
      <c r="F61" s="291"/>
      <c r="G61" s="291"/>
      <c r="H61" s="292"/>
      <c r="I61" s="180">
        <v>2654.4561682925209</v>
      </c>
      <c r="J61" s="166">
        <f>I61*K61/1000</f>
        <v>0</v>
      </c>
      <c r="K61" s="69"/>
    </row>
    <row r="62" spans="1:11" x14ac:dyDescent="0.25">
      <c r="A62" s="346" t="s">
        <v>17</v>
      </c>
      <c r="B62" s="342"/>
      <c r="C62" s="342"/>
      <c r="D62" s="342"/>
      <c r="E62" s="342"/>
      <c r="F62" s="342"/>
      <c r="G62" s="342"/>
      <c r="H62" s="343"/>
      <c r="I62" s="180">
        <v>2654.4561682925209</v>
      </c>
      <c r="J62" s="166">
        <f>I62*K62/1000</f>
        <v>0</v>
      </c>
      <c r="K62" s="69"/>
    </row>
    <row r="63" spans="1:11" ht="15.75" customHeight="1" thickBot="1" x14ac:dyDescent="0.3">
      <c r="A63" s="339" t="s">
        <v>3</v>
      </c>
      <c r="B63" s="340"/>
      <c r="C63" s="340"/>
      <c r="D63" s="340"/>
      <c r="E63" s="340"/>
      <c r="F63" s="340"/>
      <c r="G63" s="340"/>
      <c r="H63" s="340"/>
      <c r="I63" s="340"/>
      <c r="J63" s="161">
        <f>SUM(J60:J62)</f>
        <v>0</v>
      </c>
      <c r="K63" s="69"/>
    </row>
    <row r="64" spans="1:11" ht="16.5" thickTop="1" thickBot="1" x14ac:dyDescent="0.3">
      <c r="A64" s="330" t="s">
        <v>82</v>
      </c>
      <c r="B64" s="331"/>
      <c r="C64" s="331"/>
      <c r="D64" s="331"/>
      <c r="E64" s="331"/>
      <c r="F64" s="331"/>
      <c r="G64" s="331"/>
      <c r="H64" s="331"/>
      <c r="I64" s="331"/>
      <c r="J64" s="169">
        <f>J57+J63</f>
        <v>0</v>
      </c>
      <c r="K64" s="69"/>
    </row>
    <row r="65" spans="1:11" ht="16.5" thickTop="1" thickBot="1" x14ac:dyDescent="0.3">
      <c r="A65" s="43"/>
      <c r="B65" s="7"/>
      <c r="C65" s="7"/>
      <c r="D65" s="7"/>
      <c r="E65" s="7"/>
      <c r="F65" s="7"/>
      <c r="G65" s="7"/>
      <c r="H65" s="7"/>
      <c r="I65" s="7"/>
      <c r="J65" s="134"/>
      <c r="K65" s="69"/>
    </row>
    <row r="66" spans="1:11" ht="17.25" customHeight="1" thickTop="1" x14ac:dyDescent="0.25">
      <c r="A66" s="310" t="s">
        <v>49</v>
      </c>
      <c r="B66" s="311"/>
      <c r="C66" s="311"/>
      <c r="D66" s="311"/>
      <c r="E66" s="311"/>
      <c r="F66" s="311"/>
      <c r="G66" s="311"/>
      <c r="H66" s="311"/>
      <c r="I66" s="311"/>
      <c r="J66" s="312"/>
      <c r="K66" s="69"/>
    </row>
    <row r="67" spans="1:11" ht="15" customHeight="1" x14ac:dyDescent="0.25">
      <c r="A67" s="304" t="s">
        <v>6</v>
      </c>
      <c r="B67" s="305"/>
      <c r="C67" s="305"/>
      <c r="D67" s="305"/>
      <c r="E67" s="305"/>
      <c r="F67" s="305"/>
      <c r="G67" s="305"/>
      <c r="H67" s="306"/>
      <c r="I67" s="184" t="s">
        <v>279</v>
      </c>
      <c r="J67" s="133" t="s">
        <v>278</v>
      </c>
      <c r="K67" s="69"/>
    </row>
    <row r="68" spans="1:11" x14ac:dyDescent="0.25">
      <c r="A68" s="350" t="s">
        <v>20</v>
      </c>
      <c r="B68" s="351"/>
      <c r="C68" s="351"/>
      <c r="D68" s="351"/>
      <c r="E68" s="351"/>
      <c r="F68" s="351"/>
      <c r="G68" s="351"/>
      <c r="H68" s="352"/>
      <c r="I68" s="183">
        <v>66946.048178379453</v>
      </c>
      <c r="J68" s="166">
        <f>I68*K68/1000</f>
        <v>0</v>
      </c>
      <c r="K68" s="69"/>
    </row>
    <row r="69" spans="1:11" x14ac:dyDescent="0.25">
      <c r="A69" s="346" t="s">
        <v>13</v>
      </c>
      <c r="B69" s="342"/>
      <c r="C69" s="342"/>
      <c r="D69" s="342"/>
      <c r="E69" s="342"/>
      <c r="F69" s="342"/>
      <c r="G69" s="342"/>
      <c r="H69" s="343"/>
      <c r="I69" s="176">
        <v>3981.6842524387812</v>
      </c>
      <c r="J69" s="166">
        <f>I69*K69/1000</f>
        <v>0</v>
      </c>
      <c r="K69" s="69"/>
    </row>
    <row r="70" spans="1:11" x14ac:dyDescent="0.25">
      <c r="A70" s="346" t="s">
        <v>17</v>
      </c>
      <c r="B70" s="342"/>
      <c r="C70" s="342"/>
      <c r="D70" s="342"/>
      <c r="E70" s="342"/>
      <c r="F70" s="342"/>
      <c r="G70" s="342"/>
      <c r="H70" s="343"/>
      <c r="I70" s="176">
        <v>3981.6842524387812</v>
      </c>
      <c r="J70" s="166">
        <f>I70*K70/1000</f>
        <v>0</v>
      </c>
      <c r="K70" s="69"/>
    </row>
    <row r="71" spans="1:11" x14ac:dyDescent="0.25">
      <c r="A71" s="341" t="s">
        <v>16</v>
      </c>
      <c r="B71" s="342"/>
      <c r="C71" s="342"/>
      <c r="D71" s="342"/>
      <c r="E71" s="342"/>
      <c r="F71" s="342"/>
      <c r="G71" s="342"/>
      <c r="H71" s="343"/>
      <c r="I71" s="180">
        <v>663.61404207313024</v>
      </c>
      <c r="J71" s="166">
        <f>I71*K71/1000</f>
        <v>0</v>
      </c>
      <c r="K71" s="69"/>
    </row>
    <row r="72" spans="1:11" ht="15.75" thickBot="1" x14ac:dyDescent="0.3">
      <c r="A72" s="353" t="s">
        <v>3</v>
      </c>
      <c r="B72" s="354"/>
      <c r="C72" s="354"/>
      <c r="D72" s="354"/>
      <c r="E72" s="354"/>
      <c r="F72" s="354"/>
      <c r="G72" s="354"/>
      <c r="H72" s="354"/>
      <c r="I72" s="354"/>
      <c r="J72" s="160">
        <f>SUM(J68:J71)</f>
        <v>0</v>
      </c>
      <c r="K72" s="69"/>
    </row>
    <row r="73" spans="1:11" ht="17.25" customHeight="1" thickTop="1" x14ac:dyDescent="0.25">
      <c r="A73" s="301" t="s">
        <v>315</v>
      </c>
      <c r="B73" s="302"/>
      <c r="C73" s="302"/>
      <c r="D73" s="302"/>
      <c r="E73" s="302"/>
      <c r="F73" s="302"/>
      <c r="G73" s="302"/>
      <c r="H73" s="302"/>
      <c r="I73" s="302"/>
      <c r="J73" s="303"/>
      <c r="K73" s="69"/>
    </row>
    <row r="74" spans="1:11" ht="15" customHeight="1" x14ac:dyDescent="0.25">
      <c r="A74" s="304" t="s">
        <v>6</v>
      </c>
      <c r="B74" s="305"/>
      <c r="C74" s="305"/>
      <c r="D74" s="305"/>
      <c r="E74" s="305"/>
      <c r="F74" s="305"/>
      <c r="G74" s="305"/>
      <c r="H74" s="306"/>
      <c r="I74" s="184" t="s">
        <v>279</v>
      </c>
      <c r="J74" s="133" t="s">
        <v>278</v>
      </c>
      <c r="K74" s="69"/>
    </row>
    <row r="75" spans="1:11" x14ac:dyDescent="0.25">
      <c r="A75" s="347" t="s">
        <v>20</v>
      </c>
      <c r="B75" s="348"/>
      <c r="C75" s="348"/>
      <c r="D75" s="348"/>
      <c r="E75" s="348"/>
      <c r="F75" s="348"/>
      <c r="G75" s="348"/>
      <c r="H75" s="349"/>
      <c r="I75" s="185">
        <v>53089.123365850421</v>
      </c>
      <c r="J75" s="166">
        <f>I75*K75/1000</f>
        <v>0</v>
      </c>
      <c r="K75" s="69"/>
    </row>
    <row r="76" spans="1:11" x14ac:dyDescent="0.25">
      <c r="A76" s="290" t="s">
        <v>13</v>
      </c>
      <c r="B76" s="291"/>
      <c r="C76" s="291"/>
      <c r="D76" s="291"/>
      <c r="E76" s="291"/>
      <c r="F76" s="291"/>
      <c r="G76" s="291"/>
      <c r="H76" s="292"/>
      <c r="I76" s="180">
        <v>2654.4561682925209</v>
      </c>
      <c r="J76" s="166">
        <f>I76*K76/1000</f>
        <v>0</v>
      </c>
      <c r="K76" s="69"/>
    </row>
    <row r="77" spans="1:11" x14ac:dyDescent="0.25">
      <c r="A77" s="346" t="s">
        <v>17</v>
      </c>
      <c r="B77" s="342"/>
      <c r="C77" s="342"/>
      <c r="D77" s="342"/>
      <c r="E77" s="342"/>
      <c r="F77" s="342"/>
      <c r="G77" s="342"/>
      <c r="H77" s="343"/>
      <c r="I77" s="180">
        <v>2654.4561682925209</v>
      </c>
      <c r="J77" s="166">
        <f>I77*K77/1000</f>
        <v>0</v>
      </c>
      <c r="K77" s="69"/>
    </row>
    <row r="78" spans="1:11" ht="15.75" thickBot="1" x14ac:dyDescent="0.3">
      <c r="A78" s="339" t="s">
        <v>3</v>
      </c>
      <c r="B78" s="340"/>
      <c r="C78" s="340"/>
      <c r="D78" s="340"/>
      <c r="E78" s="340"/>
      <c r="F78" s="340"/>
      <c r="G78" s="340"/>
      <c r="H78" s="340"/>
      <c r="I78" s="340"/>
      <c r="J78" s="161">
        <f>SUM(J75:J77)</f>
        <v>0</v>
      </c>
      <c r="K78" s="69"/>
    </row>
    <row r="79" spans="1:11" ht="16.5" thickTop="1" thickBot="1" x14ac:dyDescent="0.3">
      <c r="A79" s="330" t="s">
        <v>76</v>
      </c>
      <c r="B79" s="331"/>
      <c r="C79" s="331"/>
      <c r="D79" s="331"/>
      <c r="E79" s="331"/>
      <c r="F79" s="331"/>
      <c r="G79" s="331"/>
      <c r="H79" s="331"/>
      <c r="I79" s="331"/>
      <c r="J79" s="169">
        <f>J72+J78</f>
        <v>0</v>
      </c>
      <c r="K79" s="69"/>
    </row>
    <row r="80" spans="1:11" ht="16.5" thickTop="1" thickBot="1" x14ac:dyDescent="0.3">
      <c r="A80" s="43"/>
      <c r="B80" s="7"/>
      <c r="C80" s="7"/>
      <c r="D80" s="7"/>
      <c r="E80" s="7"/>
      <c r="F80" s="7"/>
      <c r="G80" s="7"/>
      <c r="H80" s="7"/>
      <c r="I80" s="7"/>
      <c r="J80" s="134"/>
      <c r="K80" s="69"/>
    </row>
    <row r="81" spans="1:11" ht="17.25" customHeight="1" thickTop="1" x14ac:dyDescent="0.25">
      <c r="A81" s="310" t="s">
        <v>50</v>
      </c>
      <c r="B81" s="311"/>
      <c r="C81" s="311"/>
      <c r="D81" s="311"/>
      <c r="E81" s="311"/>
      <c r="F81" s="311"/>
      <c r="G81" s="311"/>
      <c r="H81" s="311"/>
      <c r="I81" s="311"/>
      <c r="J81" s="312"/>
      <c r="K81" s="69"/>
    </row>
    <row r="82" spans="1:11" ht="15" customHeight="1" x14ac:dyDescent="0.25">
      <c r="A82" s="304" t="s">
        <v>6</v>
      </c>
      <c r="B82" s="305"/>
      <c r="C82" s="305"/>
      <c r="D82" s="305"/>
      <c r="E82" s="305"/>
      <c r="F82" s="305"/>
      <c r="G82" s="305"/>
      <c r="H82" s="306"/>
      <c r="I82" s="184" t="s">
        <v>279</v>
      </c>
      <c r="J82" s="133" t="s">
        <v>278</v>
      </c>
      <c r="K82" s="69"/>
    </row>
    <row r="83" spans="1:11" x14ac:dyDescent="0.25">
      <c r="A83" s="350" t="s">
        <v>20</v>
      </c>
      <c r="B83" s="351"/>
      <c r="C83" s="351"/>
      <c r="D83" s="351"/>
      <c r="E83" s="351"/>
      <c r="F83" s="351"/>
      <c r="G83" s="351"/>
      <c r="H83" s="352"/>
      <c r="I83" s="183">
        <v>84329.68345610192</v>
      </c>
      <c r="J83" s="166">
        <f>I83*K83/1000</f>
        <v>0</v>
      </c>
      <c r="K83" s="69"/>
    </row>
    <row r="84" spans="1:11" x14ac:dyDescent="0.25">
      <c r="A84" s="346" t="s">
        <v>13</v>
      </c>
      <c r="B84" s="342"/>
      <c r="C84" s="342"/>
      <c r="D84" s="342"/>
      <c r="E84" s="342"/>
      <c r="F84" s="342"/>
      <c r="G84" s="342"/>
      <c r="H84" s="343"/>
      <c r="I84" s="176">
        <v>2123.5649346340169</v>
      </c>
      <c r="J84" s="166">
        <f>I84*K84/1000</f>
        <v>0</v>
      </c>
      <c r="K84" s="69"/>
    </row>
    <row r="85" spans="1:11" x14ac:dyDescent="0.25">
      <c r="A85" s="346" t="s">
        <v>17</v>
      </c>
      <c r="B85" s="342"/>
      <c r="C85" s="342"/>
      <c r="D85" s="342"/>
      <c r="E85" s="342"/>
      <c r="F85" s="342"/>
      <c r="G85" s="342"/>
      <c r="H85" s="343"/>
      <c r="I85" s="176">
        <v>2123.5649346340169</v>
      </c>
      <c r="J85" s="166">
        <f>I85*K85/1000</f>
        <v>0</v>
      </c>
      <c r="K85" s="69"/>
    </row>
    <row r="86" spans="1:11" x14ac:dyDescent="0.25">
      <c r="A86" s="341" t="s">
        <v>16</v>
      </c>
      <c r="B86" s="342"/>
      <c r="C86" s="342"/>
      <c r="D86" s="342"/>
      <c r="E86" s="342"/>
      <c r="F86" s="342"/>
      <c r="G86" s="342"/>
      <c r="H86" s="343"/>
      <c r="I86" s="180">
        <v>663.61404207313024</v>
      </c>
      <c r="J86" s="166">
        <f>I86*K86/1000</f>
        <v>0</v>
      </c>
      <c r="K86" s="69"/>
    </row>
    <row r="87" spans="1:11" ht="15.75" thickBot="1" x14ac:dyDescent="0.3">
      <c r="A87" s="353" t="s">
        <v>3</v>
      </c>
      <c r="B87" s="354"/>
      <c r="C87" s="354"/>
      <c r="D87" s="354"/>
      <c r="E87" s="354"/>
      <c r="F87" s="354"/>
      <c r="G87" s="354"/>
      <c r="H87" s="354"/>
      <c r="I87" s="354"/>
      <c r="J87" s="160">
        <f>SUM(J83:J86)</f>
        <v>0</v>
      </c>
      <c r="K87" s="69"/>
    </row>
    <row r="88" spans="1:11" ht="17.25" customHeight="1" thickTop="1" x14ac:dyDescent="0.25">
      <c r="A88" s="301" t="s">
        <v>316</v>
      </c>
      <c r="B88" s="302"/>
      <c r="C88" s="302"/>
      <c r="D88" s="302"/>
      <c r="E88" s="302"/>
      <c r="F88" s="302"/>
      <c r="G88" s="302"/>
      <c r="H88" s="302"/>
      <c r="I88" s="302"/>
      <c r="J88" s="303"/>
      <c r="K88" s="69"/>
    </row>
    <row r="89" spans="1:11" ht="15" customHeight="1" x14ac:dyDescent="0.25">
      <c r="A89" s="304" t="s">
        <v>6</v>
      </c>
      <c r="B89" s="325"/>
      <c r="C89" s="325"/>
      <c r="D89" s="325"/>
      <c r="E89" s="325"/>
      <c r="F89" s="325"/>
      <c r="G89" s="325"/>
      <c r="H89" s="326"/>
      <c r="I89" s="177" t="s">
        <v>279</v>
      </c>
      <c r="J89" s="133" t="s">
        <v>278</v>
      </c>
      <c r="K89" s="69"/>
    </row>
    <row r="90" spans="1:11" x14ac:dyDescent="0.25">
      <c r="A90" s="347" t="s">
        <v>20</v>
      </c>
      <c r="B90" s="348"/>
      <c r="C90" s="348"/>
      <c r="D90" s="348"/>
      <c r="E90" s="348"/>
      <c r="F90" s="348"/>
      <c r="G90" s="348"/>
      <c r="H90" s="349"/>
      <c r="I90" s="185">
        <v>8270.2236379321785</v>
      </c>
      <c r="J90" s="166">
        <f>I90*K90/1000</f>
        <v>0</v>
      </c>
      <c r="K90" s="69"/>
    </row>
    <row r="91" spans="1:11" x14ac:dyDescent="0.25">
      <c r="A91" s="290" t="s">
        <v>13</v>
      </c>
      <c r="B91" s="291"/>
      <c r="C91" s="291"/>
      <c r="D91" s="291"/>
      <c r="E91" s="291"/>
      <c r="F91" s="291"/>
      <c r="G91" s="291"/>
      <c r="H91" s="292"/>
      <c r="I91" s="180">
        <v>796.33685048775624</v>
      </c>
      <c r="J91" s="166">
        <f>I91*K91/1000</f>
        <v>0</v>
      </c>
      <c r="K91" s="69"/>
    </row>
    <row r="92" spans="1:11" x14ac:dyDescent="0.25">
      <c r="A92" s="346" t="s">
        <v>17</v>
      </c>
      <c r="B92" s="342"/>
      <c r="C92" s="342"/>
      <c r="D92" s="342"/>
      <c r="E92" s="342"/>
      <c r="F92" s="342"/>
      <c r="G92" s="342"/>
      <c r="H92" s="343"/>
      <c r="I92" s="180">
        <v>796.33685048775624</v>
      </c>
      <c r="J92" s="166">
        <f>I92*K92/1000</f>
        <v>0</v>
      </c>
      <c r="K92" s="69"/>
    </row>
    <row r="93" spans="1:11" ht="15.75" thickBot="1" x14ac:dyDescent="0.3">
      <c r="A93" s="339" t="s">
        <v>3</v>
      </c>
      <c r="B93" s="340"/>
      <c r="C93" s="340"/>
      <c r="D93" s="340"/>
      <c r="E93" s="340"/>
      <c r="F93" s="340"/>
      <c r="G93" s="340"/>
      <c r="H93" s="340"/>
      <c r="I93" s="340"/>
      <c r="J93" s="161">
        <f>SUM(J90:J92)</f>
        <v>0</v>
      </c>
      <c r="K93" s="69"/>
    </row>
    <row r="94" spans="1:11" ht="16.5" thickTop="1" thickBot="1" x14ac:dyDescent="0.3">
      <c r="A94" s="330" t="s">
        <v>77</v>
      </c>
      <c r="B94" s="331"/>
      <c r="C94" s="331"/>
      <c r="D94" s="331"/>
      <c r="E94" s="331"/>
      <c r="F94" s="331"/>
      <c r="G94" s="331"/>
      <c r="H94" s="331"/>
      <c r="I94" s="331"/>
      <c r="J94" s="169">
        <f>J87+J93</f>
        <v>0</v>
      </c>
      <c r="K94" s="69"/>
    </row>
    <row r="95" spans="1:11" ht="16.5" thickTop="1" thickBot="1" x14ac:dyDescent="0.3">
      <c r="A95" s="43"/>
      <c r="B95" s="7"/>
      <c r="C95" s="7"/>
      <c r="D95" s="7"/>
      <c r="E95" s="7"/>
      <c r="F95" s="7"/>
      <c r="G95" s="7"/>
      <c r="H95" s="7"/>
      <c r="I95" s="7"/>
      <c r="J95" s="134"/>
      <c r="K95" s="69"/>
    </row>
    <row r="96" spans="1:11" ht="17.25" customHeight="1" thickTop="1" x14ac:dyDescent="0.25">
      <c r="A96" s="310" t="s">
        <v>51</v>
      </c>
      <c r="B96" s="311"/>
      <c r="C96" s="311"/>
      <c r="D96" s="311"/>
      <c r="E96" s="311"/>
      <c r="F96" s="311"/>
      <c r="G96" s="311"/>
      <c r="H96" s="311"/>
      <c r="I96" s="311"/>
      <c r="J96" s="312"/>
      <c r="K96" s="69"/>
    </row>
    <row r="97" spans="1:11" ht="15" customHeight="1" x14ac:dyDescent="0.25">
      <c r="A97" s="304" t="s">
        <v>6</v>
      </c>
      <c r="B97" s="305"/>
      <c r="C97" s="305"/>
      <c r="D97" s="305"/>
      <c r="E97" s="305"/>
      <c r="F97" s="305"/>
      <c r="G97" s="305"/>
      <c r="H97" s="306"/>
      <c r="I97" s="184" t="s">
        <v>279</v>
      </c>
      <c r="J97" s="133" t="s">
        <v>278</v>
      </c>
      <c r="K97" s="69"/>
    </row>
    <row r="98" spans="1:11" x14ac:dyDescent="0.25">
      <c r="A98" s="350" t="s">
        <v>20</v>
      </c>
      <c r="B98" s="351"/>
      <c r="C98" s="351"/>
      <c r="D98" s="351"/>
      <c r="E98" s="351"/>
      <c r="F98" s="351"/>
      <c r="G98" s="351"/>
      <c r="H98" s="352"/>
      <c r="I98" s="183">
        <v>39418.674099143936</v>
      </c>
      <c r="J98" s="166">
        <f>I98*K98/1000</f>
        <v>0</v>
      </c>
      <c r="K98" s="69"/>
    </row>
    <row r="99" spans="1:11" x14ac:dyDescent="0.25">
      <c r="A99" s="346" t="s">
        <v>13</v>
      </c>
      <c r="B99" s="342"/>
      <c r="C99" s="342"/>
      <c r="D99" s="342"/>
      <c r="E99" s="342"/>
      <c r="F99" s="342"/>
      <c r="G99" s="342"/>
      <c r="H99" s="343"/>
      <c r="I99" s="176">
        <v>1990.8421262193906</v>
      </c>
      <c r="J99" s="166">
        <f>I99*K99/1000</f>
        <v>0</v>
      </c>
      <c r="K99" s="69"/>
    </row>
    <row r="100" spans="1:11" x14ac:dyDescent="0.25">
      <c r="A100" s="346" t="s">
        <v>17</v>
      </c>
      <c r="B100" s="342"/>
      <c r="C100" s="342"/>
      <c r="D100" s="342"/>
      <c r="E100" s="342"/>
      <c r="F100" s="342"/>
      <c r="G100" s="342"/>
      <c r="H100" s="343"/>
      <c r="I100" s="176">
        <v>1990.8421262193906</v>
      </c>
      <c r="J100" s="166">
        <f>I100*K100/1000</f>
        <v>0</v>
      </c>
      <c r="K100" s="69"/>
    </row>
    <row r="101" spans="1:11" x14ac:dyDescent="0.25">
      <c r="A101" s="341" t="s">
        <v>16</v>
      </c>
      <c r="B101" s="342"/>
      <c r="C101" s="342"/>
      <c r="D101" s="342"/>
      <c r="E101" s="342"/>
      <c r="F101" s="342"/>
      <c r="G101" s="342"/>
      <c r="H101" s="343"/>
      <c r="I101" s="180">
        <v>663.61404207313024</v>
      </c>
      <c r="J101" s="166">
        <f>I101*K101/1000</f>
        <v>0</v>
      </c>
      <c r="K101" s="69"/>
    </row>
    <row r="102" spans="1:11" ht="15.75" thickBot="1" x14ac:dyDescent="0.3">
      <c r="A102" s="353" t="s">
        <v>3</v>
      </c>
      <c r="B102" s="354"/>
      <c r="C102" s="354"/>
      <c r="D102" s="354"/>
      <c r="E102" s="354"/>
      <c r="F102" s="354"/>
      <c r="G102" s="354"/>
      <c r="H102" s="354"/>
      <c r="I102" s="354"/>
      <c r="J102" s="160">
        <f>SUM(J98:J101)</f>
        <v>0</v>
      </c>
      <c r="K102" s="69"/>
    </row>
    <row r="103" spans="1:11" ht="17.25" customHeight="1" thickTop="1" x14ac:dyDescent="0.25">
      <c r="A103" s="301" t="s">
        <v>317</v>
      </c>
      <c r="B103" s="302"/>
      <c r="C103" s="302"/>
      <c r="D103" s="302"/>
      <c r="E103" s="302"/>
      <c r="F103" s="302"/>
      <c r="G103" s="302"/>
      <c r="H103" s="302"/>
      <c r="I103" s="302"/>
      <c r="J103" s="303"/>
      <c r="K103" s="69"/>
    </row>
    <row r="104" spans="1:11" ht="15" customHeight="1" x14ac:dyDescent="0.25">
      <c r="A104" s="304" t="s">
        <v>6</v>
      </c>
      <c r="B104" s="305"/>
      <c r="C104" s="305"/>
      <c r="D104" s="305"/>
      <c r="E104" s="305"/>
      <c r="F104" s="305"/>
      <c r="G104" s="305"/>
      <c r="H104" s="306"/>
      <c r="I104" s="184" t="s">
        <v>279</v>
      </c>
      <c r="J104" s="133" t="s">
        <v>278</v>
      </c>
      <c r="K104" s="69"/>
    </row>
    <row r="105" spans="1:11" x14ac:dyDescent="0.25">
      <c r="A105" s="347" t="s">
        <v>20</v>
      </c>
      <c r="B105" s="348"/>
      <c r="C105" s="348"/>
      <c r="D105" s="348"/>
      <c r="E105" s="348"/>
      <c r="F105" s="348"/>
      <c r="G105" s="348"/>
      <c r="H105" s="349"/>
      <c r="I105" s="185">
        <v>17924.215276395247</v>
      </c>
      <c r="J105" s="166">
        <f>I105*K105/1000</f>
        <v>0</v>
      </c>
      <c r="K105" s="69"/>
    </row>
    <row r="106" spans="1:11" x14ac:dyDescent="0.25">
      <c r="A106" s="290" t="s">
        <v>13</v>
      </c>
      <c r="B106" s="291"/>
      <c r="C106" s="291"/>
      <c r="D106" s="291"/>
      <c r="E106" s="291"/>
      <c r="F106" s="291"/>
      <c r="G106" s="291"/>
      <c r="H106" s="292"/>
      <c r="I106" s="180">
        <v>1327.2280841462605</v>
      </c>
      <c r="J106" s="166">
        <f>I106*K106/1000</f>
        <v>0</v>
      </c>
      <c r="K106" s="69"/>
    </row>
    <row r="107" spans="1:11" x14ac:dyDescent="0.25">
      <c r="A107" s="346" t="s">
        <v>36</v>
      </c>
      <c r="B107" s="342"/>
      <c r="C107" s="342"/>
      <c r="D107" s="342"/>
      <c r="E107" s="342"/>
      <c r="F107" s="342"/>
      <c r="G107" s="342"/>
      <c r="H107" s="343"/>
      <c r="I107" s="180">
        <v>1327.2280841462605</v>
      </c>
      <c r="J107" s="166">
        <f>I107*K107/1000</f>
        <v>0</v>
      </c>
      <c r="K107" s="69"/>
    </row>
    <row r="108" spans="1:11" x14ac:dyDescent="0.25">
      <c r="A108" s="357" t="s">
        <v>37</v>
      </c>
      <c r="B108" s="358"/>
      <c r="C108" s="358"/>
      <c r="D108" s="358"/>
      <c r="E108" s="358"/>
      <c r="F108" s="358"/>
      <c r="G108" s="358"/>
      <c r="H108" s="359"/>
      <c r="I108" s="186">
        <v>1327.2280841462605</v>
      </c>
      <c r="J108" s="166">
        <f>I108*K108/1000</f>
        <v>0</v>
      </c>
      <c r="K108" s="69"/>
    </row>
    <row r="109" spans="1:11" ht="15.75" thickBot="1" x14ac:dyDescent="0.3">
      <c r="A109" s="339" t="s">
        <v>3</v>
      </c>
      <c r="B109" s="340"/>
      <c r="C109" s="340"/>
      <c r="D109" s="340"/>
      <c r="E109" s="340"/>
      <c r="F109" s="340"/>
      <c r="G109" s="340"/>
      <c r="H109" s="340"/>
      <c r="I109" s="340"/>
      <c r="J109" s="161">
        <f>SUM(J105:J108)</f>
        <v>0</v>
      </c>
      <c r="K109" s="69"/>
    </row>
    <row r="110" spans="1:11" ht="16.5" thickTop="1" thickBot="1" x14ac:dyDescent="0.3">
      <c r="A110" s="330" t="s">
        <v>78</v>
      </c>
      <c r="B110" s="331"/>
      <c r="C110" s="331"/>
      <c r="D110" s="331"/>
      <c r="E110" s="331"/>
      <c r="F110" s="331"/>
      <c r="G110" s="331"/>
      <c r="H110" s="331"/>
      <c r="I110" s="331"/>
      <c r="J110" s="169">
        <f>J102+J109</f>
        <v>0</v>
      </c>
      <c r="K110" s="69"/>
    </row>
    <row r="111" spans="1:11" ht="16.5" thickTop="1" thickBot="1" x14ac:dyDescent="0.3">
      <c r="A111" s="43"/>
      <c r="B111" s="7"/>
      <c r="C111" s="7"/>
      <c r="D111" s="7"/>
      <c r="E111" s="7"/>
      <c r="F111" s="7"/>
      <c r="G111" s="7"/>
      <c r="H111" s="7"/>
      <c r="I111" s="7"/>
      <c r="J111" s="134"/>
      <c r="K111" s="69"/>
    </row>
    <row r="112" spans="1:11" ht="17.25" customHeight="1" thickTop="1" x14ac:dyDescent="0.25">
      <c r="A112" s="310" t="s">
        <v>267</v>
      </c>
      <c r="B112" s="311"/>
      <c r="C112" s="311"/>
      <c r="D112" s="311"/>
      <c r="E112" s="311"/>
      <c r="F112" s="311"/>
      <c r="G112" s="311"/>
      <c r="H112" s="311"/>
      <c r="I112" s="311"/>
      <c r="J112" s="312"/>
      <c r="K112" s="69"/>
    </row>
    <row r="113" spans="1:11" ht="15" customHeight="1" x14ac:dyDescent="0.25">
      <c r="A113" s="304" t="s">
        <v>6</v>
      </c>
      <c r="B113" s="305"/>
      <c r="C113" s="305"/>
      <c r="D113" s="305"/>
      <c r="E113" s="305"/>
      <c r="F113" s="305"/>
      <c r="G113" s="305"/>
      <c r="H113" s="306"/>
      <c r="I113" s="184" t="s">
        <v>279</v>
      </c>
      <c r="J113" s="133" t="s">
        <v>278</v>
      </c>
      <c r="K113" s="69"/>
    </row>
    <row r="114" spans="1:11" x14ac:dyDescent="0.25">
      <c r="A114" s="350" t="s">
        <v>20</v>
      </c>
      <c r="B114" s="351"/>
      <c r="C114" s="351"/>
      <c r="D114" s="351"/>
      <c r="E114" s="351"/>
      <c r="F114" s="351"/>
      <c r="G114" s="351"/>
      <c r="H114" s="352"/>
      <c r="I114" s="183">
        <v>46448.337646824606</v>
      </c>
      <c r="J114" s="166">
        <f>I114*K114/1000</f>
        <v>0</v>
      </c>
      <c r="K114" s="69"/>
    </row>
    <row r="115" spans="1:11" x14ac:dyDescent="0.25">
      <c r="A115" s="346" t="s">
        <v>13</v>
      </c>
      <c r="B115" s="342"/>
      <c r="C115" s="342"/>
      <c r="D115" s="342"/>
      <c r="E115" s="342"/>
      <c r="F115" s="342"/>
      <c r="G115" s="342"/>
      <c r="H115" s="343"/>
      <c r="I115" s="176">
        <v>2654.4561682925209</v>
      </c>
      <c r="J115" s="166">
        <f>I115*K115/1000</f>
        <v>0</v>
      </c>
      <c r="K115" s="69"/>
    </row>
    <row r="116" spans="1:11" x14ac:dyDescent="0.25">
      <c r="A116" s="346" t="s">
        <v>17</v>
      </c>
      <c r="B116" s="342"/>
      <c r="C116" s="342"/>
      <c r="D116" s="342"/>
      <c r="E116" s="342"/>
      <c r="F116" s="342"/>
      <c r="G116" s="342"/>
      <c r="H116" s="343"/>
      <c r="I116" s="176">
        <v>2654.4561682925209</v>
      </c>
      <c r="J116" s="166">
        <f>I116*K116/1000</f>
        <v>0</v>
      </c>
      <c r="K116" s="69"/>
    </row>
    <row r="117" spans="1:11" x14ac:dyDescent="0.25">
      <c r="A117" s="341" t="s">
        <v>16</v>
      </c>
      <c r="B117" s="342"/>
      <c r="C117" s="342"/>
      <c r="D117" s="342"/>
      <c r="E117" s="342"/>
      <c r="F117" s="342"/>
      <c r="G117" s="342"/>
      <c r="H117" s="343"/>
      <c r="I117" s="180">
        <v>663.61404207313024</v>
      </c>
      <c r="J117" s="166">
        <f>I117*K117/1000</f>
        <v>0</v>
      </c>
      <c r="K117" s="69"/>
    </row>
    <row r="118" spans="1:11" ht="15.75" thickBot="1" x14ac:dyDescent="0.3">
      <c r="A118" s="353" t="s">
        <v>3</v>
      </c>
      <c r="B118" s="354"/>
      <c r="C118" s="354"/>
      <c r="D118" s="354"/>
      <c r="E118" s="354"/>
      <c r="F118" s="354"/>
      <c r="G118" s="354"/>
      <c r="H118" s="354"/>
      <c r="I118" s="354"/>
      <c r="J118" s="160">
        <f>SUM(J114:J117)</f>
        <v>0</v>
      </c>
      <c r="K118" s="69"/>
    </row>
    <row r="119" spans="1:11" ht="15.75" thickTop="1" x14ac:dyDescent="0.25">
      <c r="A119" s="301" t="s">
        <v>318</v>
      </c>
      <c r="B119" s="302"/>
      <c r="C119" s="302"/>
      <c r="D119" s="302"/>
      <c r="E119" s="302"/>
      <c r="F119" s="302"/>
      <c r="G119" s="302"/>
      <c r="H119" s="302"/>
      <c r="I119" s="302"/>
      <c r="J119" s="303"/>
      <c r="K119" s="69"/>
    </row>
    <row r="120" spans="1:11" ht="15" customHeight="1" x14ac:dyDescent="0.25">
      <c r="A120" s="304" t="s">
        <v>6</v>
      </c>
      <c r="B120" s="305"/>
      <c r="C120" s="305"/>
      <c r="D120" s="305"/>
      <c r="E120" s="305"/>
      <c r="F120" s="305"/>
      <c r="G120" s="305"/>
      <c r="H120" s="306"/>
      <c r="I120" s="184" t="s">
        <v>279</v>
      </c>
      <c r="J120" s="133" t="s">
        <v>278</v>
      </c>
      <c r="K120" s="69"/>
    </row>
    <row r="121" spans="1:11" x14ac:dyDescent="0.25">
      <c r="A121" s="347" t="s">
        <v>20</v>
      </c>
      <c r="B121" s="348"/>
      <c r="C121" s="348"/>
      <c r="D121" s="348"/>
      <c r="E121" s="348"/>
      <c r="F121" s="348"/>
      <c r="G121" s="348"/>
      <c r="H121" s="349"/>
      <c r="I121" s="185">
        <v>9247.4616762890691</v>
      </c>
      <c r="J121" s="166">
        <f>I121*K121/1000</f>
        <v>0</v>
      </c>
      <c r="K121" s="69"/>
    </row>
    <row r="122" spans="1:11" x14ac:dyDescent="0.25">
      <c r="A122" s="290" t="s">
        <v>13</v>
      </c>
      <c r="B122" s="291"/>
      <c r="C122" s="291"/>
      <c r="D122" s="291"/>
      <c r="E122" s="291"/>
      <c r="F122" s="291"/>
      <c r="G122" s="291"/>
      <c r="H122" s="292"/>
      <c r="I122" s="180">
        <v>464.52982945119118</v>
      </c>
      <c r="J122" s="166">
        <f>I122*K122/1000</f>
        <v>0</v>
      </c>
      <c r="K122" s="69"/>
    </row>
    <row r="123" spans="1:11" x14ac:dyDescent="0.25">
      <c r="A123" s="346" t="s">
        <v>44</v>
      </c>
      <c r="B123" s="342"/>
      <c r="C123" s="342"/>
      <c r="D123" s="342"/>
      <c r="E123" s="342"/>
      <c r="F123" s="342"/>
      <c r="G123" s="342"/>
      <c r="H123" s="343"/>
      <c r="I123" s="180">
        <v>464.52982945119118</v>
      </c>
      <c r="J123" s="166">
        <f>I123*K123/1000</f>
        <v>0</v>
      </c>
      <c r="K123" s="69"/>
    </row>
    <row r="124" spans="1:11" ht="15.75" thickBot="1" x14ac:dyDescent="0.3">
      <c r="A124" s="339" t="s">
        <v>3</v>
      </c>
      <c r="B124" s="340"/>
      <c r="C124" s="340"/>
      <c r="D124" s="340"/>
      <c r="E124" s="340"/>
      <c r="F124" s="340"/>
      <c r="G124" s="340"/>
      <c r="H124" s="340"/>
      <c r="I124" s="340"/>
      <c r="J124" s="161">
        <f>SUM(J121:J123)</f>
        <v>0</v>
      </c>
      <c r="K124" s="69"/>
    </row>
    <row r="125" spans="1:11" ht="16.5" thickTop="1" thickBot="1" x14ac:dyDescent="0.3">
      <c r="A125" s="330" t="s">
        <v>79</v>
      </c>
      <c r="B125" s="331"/>
      <c r="C125" s="331"/>
      <c r="D125" s="331"/>
      <c r="E125" s="331"/>
      <c r="F125" s="331"/>
      <c r="G125" s="331"/>
      <c r="H125" s="331"/>
      <c r="I125" s="331"/>
      <c r="J125" s="169">
        <f>J118+J124</f>
        <v>0</v>
      </c>
      <c r="K125" s="69"/>
    </row>
    <row r="126" spans="1:11" ht="16.5" thickTop="1" thickBot="1" x14ac:dyDescent="0.3">
      <c r="A126" s="43"/>
      <c r="B126" s="7"/>
      <c r="C126" s="7"/>
      <c r="D126" s="7"/>
      <c r="E126" s="7"/>
      <c r="F126" s="7"/>
      <c r="G126" s="7"/>
      <c r="H126" s="7"/>
      <c r="I126" s="7"/>
      <c r="J126" s="134"/>
      <c r="K126" s="69"/>
    </row>
    <row r="127" spans="1:11" ht="17.25" customHeight="1" thickTop="1" x14ac:dyDescent="0.25">
      <c r="A127" s="310" t="s">
        <v>52</v>
      </c>
      <c r="B127" s="311"/>
      <c r="C127" s="311"/>
      <c r="D127" s="311"/>
      <c r="E127" s="311"/>
      <c r="F127" s="311"/>
      <c r="G127" s="311"/>
      <c r="H127" s="311"/>
      <c r="I127" s="311"/>
      <c r="J127" s="312"/>
      <c r="K127" s="69"/>
    </row>
    <row r="128" spans="1:11" ht="15" customHeight="1" x14ac:dyDescent="0.25">
      <c r="A128" s="304" t="s">
        <v>6</v>
      </c>
      <c r="B128" s="305"/>
      <c r="C128" s="305"/>
      <c r="D128" s="305"/>
      <c r="E128" s="305"/>
      <c r="F128" s="305"/>
      <c r="G128" s="305"/>
      <c r="H128" s="306"/>
      <c r="I128" s="184" t="s">
        <v>279</v>
      </c>
      <c r="J128" s="133" t="s">
        <v>278</v>
      </c>
      <c r="K128" s="69"/>
    </row>
    <row r="129" spans="1:11" x14ac:dyDescent="0.25">
      <c r="A129" s="350" t="s">
        <v>20</v>
      </c>
      <c r="B129" s="351"/>
      <c r="C129" s="351"/>
      <c r="D129" s="351"/>
      <c r="E129" s="351"/>
      <c r="F129" s="351"/>
      <c r="G129" s="351"/>
      <c r="H129" s="352"/>
      <c r="I129" s="183">
        <v>83436.193509854667</v>
      </c>
      <c r="J129" s="166">
        <f>I129*K129/1000</f>
        <v>0</v>
      </c>
      <c r="K129" s="69"/>
    </row>
    <row r="130" spans="1:11" x14ac:dyDescent="0.25">
      <c r="A130" s="346" t="s">
        <v>13</v>
      </c>
      <c r="B130" s="342"/>
      <c r="C130" s="342"/>
      <c r="D130" s="342"/>
      <c r="E130" s="342"/>
      <c r="F130" s="342"/>
      <c r="G130" s="342"/>
      <c r="H130" s="343"/>
      <c r="I130" s="176">
        <v>3981.6842524387812</v>
      </c>
      <c r="J130" s="166">
        <f>I130*K130/1000</f>
        <v>0</v>
      </c>
      <c r="K130" s="69"/>
    </row>
    <row r="131" spans="1:11" x14ac:dyDescent="0.25">
      <c r="A131" s="346" t="s">
        <v>17</v>
      </c>
      <c r="B131" s="342"/>
      <c r="C131" s="342"/>
      <c r="D131" s="342"/>
      <c r="E131" s="342"/>
      <c r="F131" s="342"/>
      <c r="G131" s="342"/>
      <c r="H131" s="343"/>
      <c r="I131" s="176">
        <v>3981.6842524387812</v>
      </c>
      <c r="J131" s="166">
        <f>I131*K131/1000</f>
        <v>0</v>
      </c>
      <c r="K131" s="69"/>
    </row>
    <row r="132" spans="1:11" x14ac:dyDescent="0.25">
      <c r="A132" s="341" t="s">
        <v>16</v>
      </c>
      <c r="B132" s="342"/>
      <c r="C132" s="342"/>
      <c r="D132" s="342"/>
      <c r="E132" s="342"/>
      <c r="F132" s="342"/>
      <c r="G132" s="342"/>
      <c r="H132" s="343"/>
      <c r="I132" s="180">
        <v>663.61404207313024</v>
      </c>
      <c r="J132" s="166">
        <f>I132*K132/1000</f>
        <v>0</v>
      </c>
      <c r="K132" s="69"/>
    </row>
    <row r="133" spans="1:11" ht="15.75" thickBot="1" x14ac:dyDescent="0.3">
      <c r="A133" s="353" t="s">
        <v>3</v>
      </c>
      <c r="B133" s="354"/>
      <c r="C133" s="354"/>
      <c r="D133" s="354"/>
      <c r="E133" s="354"/>
      <c r="F133" s="354"/>
      <c r="G133" s="354"/>
      <c r="H133" s="354"/>
      <c r="I133" s="354"/>
      <c r="J133" s="160">
        <f>SUM(J129:J132)</f>
        <v>0</v>
      </c>
      <c r="K133" s="69"/>
    </row>
    <row r="134" spans="1:11" ht="15.75" thickTop="1" x14ac:dyDescent="0.25">
      <c r="A134" s="301" t="s">
        <v>319</v>
      </c>
      <c r="B134" s="302"/>
      <c r="C134" s="302"/>
      <c r="D134" s="302"/>
      <c r="E134" s="302"/>
      <c r="F134" s="302"/>
      <c r="G134" s="302"/>
      <c r="H134" s="302"/>
      <c r="I134" s="302"/>
      <c r="J134" s="303"/>
      <c r="K134" s="69"/>
    </row>
    <row r="135" spans="1:11" ht="15" customHeight="1" x14ac:dyDescent="0.25">
      <c r="A135" s="304" t="s">
        <v>6</v>
      </c>
      <c r="B135" s="305"/>
      <c r="C135" s="305"/>
      <c r="D135" s="305"/>
      <c r="E135" s="305"/>
      <c r="F135" s="305"/>
      <c r="G135" s="305"/>
      <c r="H135" s="306"/>
      <c r="I135" s="184" t="s">
        <v>279</v>
      </c>
      <c r="J135" s="133" t="s">
        <v>278</v>
      </c>
      <c r="K135" s="69"/>
    </row>
    <row r="136" spans="1:11" x14ac:dyDescent="0.25">
      <c r="A136" s="347" t="s">
        <v>20</v>
      </c>
      <c r="B136" s="348"/>
      <c r="C136" s="348"/>
      <c r="D136" s="348"/>
      <c r="E136" s="348"/>
      <c r="F136" s="348"/>
      <c r="G136" s="348"/>
      <c r="H136" s="349"/>
      <c r="I136" s="185">
        <v>9314.8848629636996</v>
      </c>
      <c r="J136" s="166">
        <f>I136*K136/1000</f>
        <v>0</v>
      </c>
      <c r="K136" s="69"/>
    </row>
    <row r="137" spans="1:11" x14ac:dyDescent="0.25">
      <c r="A137" s="290" t="s">
        <v>13</v>
      </c>
      <c r="B137" s="291"/>
      <c r="C137" s="291"/>
      <c r="D137" s="291"/>
      <c r="E137" s="291"/>
      <c r="F137" s="291"/>
      <c r="G137" s="291"/>
      <c r="H137" s="292"/>
      <c r="I137" s="180">
        <v>1128.1438715243214</v>
      </c>
      <c r="J137" s="166">
        <f>I137*K137/1000</f>
        <v>0</v>
      </c>
      <c r="K137" s="69"/>
    </row>
    <row r="138" spans="1:11" x14ac:dyDescent="0.25">
      <c r="A138" s="346" t="s">
        <v>17</v>
      </c>
      <c r="B138" s="342"/>
      <c r="C138" s="342"/>
      <c r="D138" s="342"/>
      <c r="E138" s="342"/>
      <c r="F138" s="342"/>
      <c r="G138" s="342"/>
      <c r="H138" s="343"/>
      <c r="I138" s="180">
        <v>1128.1438715243214</v>
      </c>
      <c r="J138" s="166">
        <f>I138*K138/1000</f>
        <v>0</v>
      </c>
      <c r="K138" s="69"/>
    </row>
    <row r="139" spans="1:11" x14ac:dyDescent="0.25">
      <c r="A139" s="357" t="s">
        <v>14</v>
      </c>
      <c r="B139" s="358"/>
      <c r="C139" s="358"/>
      <c r="D139" s="358"/>
      <c r="E139" s="358"/>
      <c r="F139" s="358"/>
      <c r="G139" s="358"/>
      <c r="H139" s="359"/>
      <c r="I139" s="186">
        <v>1327.2280841462605</v>
      </c>
      <c r="J139" s="166">
        <f>I139*K139/1000</f>
        <v>0</v>
      </c>
      <c r="K139" s="69"/>
    </row>
    <row r="140" spans="1:11" ht="15.75" thickBot="1" x14ac:dyDescent="0.3">
      <c r="A140" s="339" t="s">
        <v>3</v>
      </c>
      <c r="B140" s="340"/>
      <c r="C140" s="340"/>
      <c r="D140" s="340"/>
      <c r="E140" s="340"/>
      <c r="F140" s="340"/>
      <c r="G140" s="340"/>
      <c r="H140" s="340"/>
      <c r="I140" s="340"/>
      <c r="J140" s="161">
        <f>SUM(J136:J139)</f>
        <v>0</v>
      </c>
      <c r="K140" s="69"/>
    </row>
    <row r="141" spans="1:11" ht="16.5" thickTop="1" thickBot="1" x14ac:dyDescent="0.3">
      <c r="A141" s="330" t="s">
        <v>80</v>
      </c>
      <c r="B141" s="331"/>
      <c r="C141" s="331"/>
      <c r="D141" s="331"/>
      <c r="E141" s="331"/>
      <c r="F141" s="331"/>
      <c r="G141" s="331"/>
      <c r="H141" s="331"/>
      <c r="I141" s="331"/>
      <c r="J141" s="169">
        <f>J133+J140</f>
        <v>0</v>
      </c>
      <c r="K141" s="69"/>
    </row>
    <row r="142" spans="1:11" ht="16.5" thickTop="1" thickBot="1" x14ac:dyDescent="0.3">
      <c r="A142" s="43"/>
      <c r="B142" s="7"/>
      <c r="C142" s="7"/>
      <c r="D142" s="7"/>
      <c r="E142" s="7"/>
      <c r="F142" s="7"/>
      <c r="G142" s="7"/>
      <c r="H142" s="7"/>
      <c r="I142" s="7"/>
      <c r="J142" s="134"/>
      <c r="K142" s="69"/>
    </row>
    <row r="143" spans="1:11" ht="17.25" customHeight="1" thickTop="1" x14ac:dyDescent="0.25">
      <c r="A143" s="310" t="s">
        <v>324</v>
      </c>
      <c r="B143" s="311"/>
      <c r="C143" s="311"/>
      <c r="D143" s="311"/>
      <c r="E143" s="311"/>
      <c r="F143" s="311"/>
      <c r="G143" s="311"/>
      <c r="H143" s="311"/>
      <c r="I143" s="311"/>
      <c r="J143" s="312"/>
      <c r="K143" s="69"/>
    </row>
    <row r="144" spans="1:11" ht="15" customHeight="1" x14ac:dyDescent="0.25">
      <c r="A144" s="304" t="s">
        <v>6</v>
      </c>
      <c r="B144" s="305"/>
      <c r="C144" s="305"/>
      <c r="D144" s="305"/>
      <c r="E144" s="305"/>
      <c r="F144" s="305"/>
      <c r="G144" s="305"/>
      <c r="H144" s="306"/>
      <c r="I144" s="184" t="s">
        <v>279</v>
      </c>
      <c r="J144" s="133" t="s">
        <v>278</v>
      </c>
      <c r="K144" s="69"/>
    </row>
    <row r="145" spans="1:15" x14ac:dyDescent="0.25">
      <c r="A145" s="350" t="s">
        <v>20</v>
      </c>
      <c r="B145" s="351"/>
      <c r="C145" s="351"/>
      <c r="D145" s="351"/>
      <c r="E145" s="351"/>
      <c r="F145" s="351"/>
      <c r="G145" s="351"/>
      <c r="H145" s="352"/>
      <c r="I145" s="183">
        <v>345222.24434269028</v>
      </c>
      <c r="J145" s="166">
        <f>I145*K145/1000</f>
        <v>0</v>
      </c>
      <c r="K145" s="69"/>
    </row>
    <row r="146" spans="1:15" x14ac:dyDescent="0.25">
      <c r="A146" s="346" t="s">
        <v>13</v>
      </c>
      <c r="B146" s="342"/>
      <c r="C146" s="342"/>
      <c r="D146" s="342"/>
      <c r="E146" s="342"/>
      <c r="F146" s="342"/>
      <c r="G146" s="342"/>
      <c r="H146" s="343"/>
      <c r="I146" s="176">
        <v>6636.1404207313026</v>
      </c>
      <c r="J146" s="166">
        <f>I146*K146/1000</f>
        <v>0</v>
      </c>
      <c r="K146" s="69"/>
    </row>
    <row r="147" spans="1:15" x14ac:dyDescent="0.25">
      <c r="A147" s="346" t="s">
        <v>17</v>
      </c>
      <c r="B147" s="342"/>
      <c r="C147" s="342"/>
      <c r="D147" s="342"/>
      <c r="E147" s="342"/>
      <c r="F147" s="342"/>
      <c r="G147" s="342"/>
      <c r="H147" s="343"/>
      <c r="I147" s="176">
        <v>6636.1404207313026</v>
      </c>
      <c r="J147" s="166">
        <f>I147*K147/1000</f>
        <v>0</v>
      </c>
      <c r="K147" s="69"/>
    </row>
    <row r="148" spans="1:15" x14ac:dyDescent="0.25">
      <c r="A148" s="341" t="s">
        <v>16</v>
      </c>
      <c r="B148" s="342"/>
      <c r="C148" s="342"/>
      <c r="D148" s="342"/>
      <c r="E148" s="342"/>
      <c r="F148" s="342"/>
      <c r="G148" s="342"/>
      <c r="H148" s="343"/>
      <c r="I148" s="180">
        <v>663.61404207313024</v>
      </c>
      <c r="J148" s="166">
        <f>I148*K148/1000</f>
        <v>0</v>
      </c>
      <c r="K148" s="69"/>
    </row>
    <row r="149" spans="1:15" ht="15.75" thickBot="1" x14ac:dyDescent="0.3">
      <c r="A149" s="353" t="s">
        <v>3</v>
      </c>
      <c r="B149" s="354"/>
      <c r="C149" s="354"/>
      <c r="D149" s="354"/>
      <c r="E149" s="354"/>
      <c r="F149" s="354"/>
      <c r="G149" s="354"/>
      <c r="H149" s="354"/>
      <c r="I149" s="354"/>
      <c r="J149" s="160">
        <f>SUM(J145:J148)</f>
        <v>0</v>
      </c>
      <c r="K149" s="69"/>
    </row>
    <row r="150" spans="1:15" ht="15.75" thickTop="1" x14ac:dyDescent="0.25">
      <c r="A150" s="301" t="s">
        <v>320</v>
      </c>
      <c r="B150" s="302"/>
      <c r="C150" s="302"/>
      <c r="D150" s="302"/>
      <c r="E150" s="302"/>
      <c r="F150" s="302"/>
      <c r="G150" s="302"/>
      <c r="H150" s="302"/>
      <c r="I150" s="302"/>
      <c r="J150" s="303"/>
      <c r="K150" s="69"/>
    </row>
    <row r="151" spans="1:15" ht="15" customHeight="1" x14ac:dyDescent="0.25">
      <c r="A151" s="304" t="s">
        <v>6</v>
      </c>
      <c r="B151" s="305"/>
      <c r="C151" s="305"/>
      <c r="D151" s="305"/>
      <c r="E151" s="305"/>
      <c r="F151" s="305"/>
      <c r="G151" s="305"/>
      <c r="H151" s="306"/>
      <c r="I151" s="184" t="s">
        <v>279</v>
      </c>
      <c r="J151" s="133" t="s">
        <v>278</v>
      </c>
      <c r="K151" s="69"/>
    </row>
    <row r="152" spans="1:15" x14ac:dyDescent="0.25">
      <c r="A152" s="347" t="s">
        <v>20</v>
      </c>
      <c r="B152" s="348"/>
      <c r="C152" s="348"/>
      <c r="D152" s="348"/>
      <c r="E152" s="348"/>
      <c r="F152" s="348"/>
      <c r="G152" s="348"/>
      <c r="H152" s="349"/>
      <c r="I152" s="185">
        <v>127893.68903045988</v>
      </c>
      <c r="J152" s="166">
        <f>I152*K152/1000</f>
        <v>0</v>
      </c>
      <c r="K152" s="69"/>
    </row>
    <row r="153" spans="1:15" x14ac:dyDescent="0.25">
      <c r="A153" s="290" t="s">
        <v>13</v>
      </c>
      <c r="B153" s="291"/>
      <c r="C153" s="291"/>
      <c r="D153" s="291"/>
      <c r="E153" s="291"/>
      <c r="F153" s="291"/>
      <c r="G153" s="291"/>
      <c r="H153" s="292"/>
      <c r="I153" s="180">
        <v>6636.1404207313026</v>
      </c>
      <c r="J153" s="166">
        <f>I153*K153/1000</f>
        <v>0</v>
      </c>
      <c r="K153" s="69"/>
    </row>
    <row r="154" spans="1:15" x14ac:dyDescent="0.25">
      <c r="A154" s="346" t="s">
        <v>17</v>
      </c>
      <c r="B154" s="342"/>
      <c r="C154" s="342"/>
      <c r="D154" s="342"/>
      <c r="E154" s="342"/>
      <c r="F154" s="342"/>
      <c r="G154" s="342"/>
      <c r="H154" s="343"/>
      <c r="I154" s="180">
        <v>6636.1404207313026</v>
      </c>
      <c r="J154" s="166">
        <f>I154*K154/1000</f>
        <v>0</v>
      </c>
      <c r="K154" s="69"/>
    </row>
    <row r="155" spans="1:15" x14ac:dyDescent="0.25">
      <c r="A155" s="357" t="s">
        <v>14</v>
      </c>
      <c r="B155" s="358"/>
      <c r="C155" s="358"/>
      <c r="D155" s="358"/>
      <c r="E155" s="358"/>
      <c r="F155" s="358"/>
      <c r="G155" s="358"/>
      <c r="H155" s="359"/>
      <c r="I155" s="186">
        <v>6636.1404207313026</v>
      </c>
      <c r="J155" s="166">
        <f>I155*K155/1000</f>
        <v>0</v>
      </c>
      <c r="K155" s="69"/>
    </row>
    <row r="156" spans="1:15" ht="15.75" thickBot="1" x14ac:dyDescent="0.3">
      <c r="A156" s="339" t="s">
        <v>3</v>
      </c>
      <c r="B156" s="340"/>
      <c r="C156" s="340"/>
      <c r="D156" s="340"/>
      <c r="E156" s="340"/>
      <c r="F156" s="340"/>
      <c r="G156" s="340"/>
      <c r="H156" s="340"/>
      <c r="I156" s="340"/>
      <c r="J156" s="161">
        <f>SUM(J152:J155)</f>
        <v>0</v>
      </c>
      <c r="K156" s="69"/>
    </row>
    <row r="157" spans="1:15" ht="16.5" thickTop="1" thickBot="1" x14ac:dyDescent="0.3">
      <c r="A157" s="330" t="s">
        <v>83</v>
      </c>
      <c r="B157" s="331"/>
      <c r="C157" s="331"/>
      <c r="D157" s="331"/>
      <c r="E157" s="331"/>
      <c r="F157" s="331"/>
      <c r="G157" s="331"/>
      <c r="H157" s="331"/>
      <c r="I157" s="331"/>
      <c r="J157" s="169">
        <f>J149+J156</f>
        <v>0</v>
      </c>
    </row>
    <row r="158" spans="1:15" ht="16.5" thickTop="1" thickBot="1" x14ac:dyDescent="0.3">
      <c r="A158" s="43"/>
      <c r="B158" s="7"/>
      <c r="C158" s="7"/>
      <c r="D158" s="7"/>
      <c r="E158" s="7"/>
      <c r="F158" s="7"/>
      <c r="G158" s="7"/>
      <c r="H158" s="7"/>
      <c r="I158" s="7"/>
      <c r="J158" s="165"/>
    </row>
    <row r="159" spans="1:15" ht="24.75" customHeight="1" thickTop="1" thickBot="1" x14ac:dyDescent="0.3">
      <c r="A159" s="332" t="s">
        <v>180</v>
      </c>
      <c r="B159" s="333"/>
      <c r="C159" s="333"/>
      <c r="D159" s="333"/>
      <c r="E159" s="333"/>
      <c r="F159" s="333"/>
      <c r="G159" s="333"/>
      <c r="H159" s="333"/>
      <c r="I159" s="333"/>
      <c r="J159" s="279">
        <f>J33+J49+J64+J79+J94+J110+J125+J141+J157</f>
        <v>0</v>
      </c>
      <c r="L159" s="68"/>
      <c r="M159" s="68"/>
      <c r="N159" s="38"/>
      <c r="O159" s="68"/>
    </row>
    <row r="160" spans="1:15" ht="15.75" thickTop="1" x14ac:dyDescent="0.25"/>
  </sheetData>
  <mergeCells count="150">
    <mergeCell ref="A8:H8"/>
    <mergeCell ref="A2:J2"/>
    <mergeCell ref="A3:C3"/>
    <mergeCell ref="D3:J3"/>
    <mergeCell ref="A5:J5"/>
    <mergeCell ref="A6:H6"/>
    <mergeCell ref="A7:H7"/>
    <mergeCell ref="A17:H17"/>
    <mergeCell ref="A14:H14"/>
    <mergeCell ref="A15:H15"/>
    <mergeCell ref="A18:I18"/>
    <mergeCell ref="A29:H29"/>
    <mergeCell ref="A11:I11"/>
    <mergeCell ref="A12:J12"/>
    <mergeCell ref="A13:H13"/>
    <mergeCell ref="A9:H9"/>
    <mergeCell ref="A10:H10"/>
    <mergeCell ref="A16:H16"/>
    <mergeCell ref="A33:I33"/>
    <mergeCell ref="A34:J34"/>
    <mergeCell ref="A40:H40"/>
    <mergeCell ref="A30:H30"/>
    <mergeCell ref="A22:H22"/>
    <mergeCell ref="A23:H23"/>
    <mergeCell ref="A19:J19"/>
    <mergeCell ref="A20:H20"/>
    <mergeCell ref="A28:H28"/>
    <mergeCell ref="A21:H21"/>
    <mergeCell ref="A24:H24"/>
    <mergeCell ref="A25:I25"/>
    <mergeCell ref="A26:J26"/>
    <mergeCell ref="A27:H27"/>
    <mergeCell ref="A31:H31"/>
    <mergeCell ref="A32:I32"/>
    <mergeCell ref="A41:I41"/>
    <mergeCell ref="A42:J42"/>
    <mergeCell ref="A38:H38"/>
    <mergeCell ref="A39:H39"/>
    <mergeCell ref="A45:H45"/>
    <mergeCell ref="A46:H46"/>
    <mergeCell ref="A43:H43"/>
    <mergeCell ref="A44:H44"/>
    <mergeCell ref="A35:J35"/>
    <mergeCell ref="A36:H36"/>
    <mergeCell ref="A37:H37"/>
    <mergeCell ref="A55:H55"/>
    <mergeCell ref="A56:H56"/>
    <mergeCell ref="A64:I64"/>
    <mergeCell ref="A66:J66"/>
    <mergeCell ref="A69:H69"/>
    <mergeCell ref="A47:H47"/>
    <mergeCell ref="A48:I48"/>
    <mergeCell ref="A53:H53"/>
    <mergeCell ref="A54:H54"/>
    <mergeCell ref="A49:I49"/>
    <mergeCell ref="A51:J51"/>
    <mergeCell ref="A52:H52"/>
    <mergeCell ref="A58:J58"/>
    <mergeCell ref="A59:H59"/>
    <mergeCell ref="A60:H60"/>
    <mergeCell ref="A61:H61"/>
    <mergeCell ref="A62:H62"/>
    <mergeCell ref="A63:I63"/>
    <mergeCell ref="A70:H70"/>
    <mergeCell ref="A67:H67"/>
    <mergeCell ref="A68:H68"/>
    <mergeCell ref="A74:H74"/>
    <mergeCell ref="A75:H75"/>
    <mergeCell ref="A71:H71"/>
    <mergeCell ref="A72:I72"/>
    <mergeCell ref="A73:J73"/>
    <mergeCell ref="A57:I57"/>
    <mergeCell ref="A87:I87"/>
    <mergeCell ref="A88:J88"/>
    <mergeCell ref="A89:H89"/>
    <mergeCell ref="A86:H86"/>
    <mergeCell ref="A93:I93"/>
    <mergeCell ref="A92:H92"/>
    <mergeCell ref="A85:H85"/>
    <mergeCell ref="A78:I78"/>
    <mergeCell ref="A76:H76"/>
    <mergeCell ref="A77:H77"/>
    <mergeCell ref="A83:H83"/>
    <mergeCell ref="A84:H84"/>
    <mergeCell ref="A79:I79"/>
    <mergeCell ref="A81:J81"/>
    <mergeCell ref="A82:H82"/>
    <mergeCell ref="A99:H99"/>
    <mergeCell ref="A100:H100"/>
    <mergeCell ref="A106:H106"/>
    <mergeCell ref="A97:H97"/>
    <mergeCell ref="A90:H90"/>
    <mergeCell ref="A91:H91"/>
    <mergeCell ref="A98:H98"/>
    <mergeCell ref="A94:I94"/>
    <mergeCell ref="A96:J96"/>
    <mergeCell ref="A101:H101"/>
    <mergeCell ref="A102:I102"/>
    <mergeCell ref="A103:J103"/>
    <mergeCell ref="A107:H107"/>
    <mergeCell ref="A104:H104"/>
    <mergeCell ref="A105:H105"/>
    <mergeCell ref="A108:H108"/>
    <mergeCell ref="A109:I109"/>
    <mergeCell ref="A130:H130"/>
    <mergeCell ref="A131:H131"/>
    <mergeCell ref="A128:H128"/>
    <mergeCell ref="A129:H129"/>
    <mergeCell ref="A116:H116"/>
    <mergeCell ref="A117:H117"/>
    <mergeCell ref="A114:H114"/>
    <mergeCell ref="A115:H115"/>
    <mergeCell ref="A110:I110"/>
    <mergeCell ref="A112:J112"/>
    <mergeCell ref="A125:I125"/>
    <mergeCell ref="A127:J127"/>
    <mergeCell ref="A113:H113"/>
    <mergeCell ref="A118:I118"/>
    <mergeCell ref="A119:J119"/>
    <mergeCell ref="A120:H120"/>
    <mergeCell ref="A159:I159"/>
    <mergeCell ref="A157:I157"/>
    <mergeCell ref="A156:I156"/>
    <mergeCell ref="A154:H154"/>
    <mergeCell ref="A155:H155"/>
    <mergeCell ref="A152:H152"/>
    <mergeCell ref="A153:H153"/>
    <mergeCell ref="A149:I149"/>
    <mergeCell ref="A150:J150"/>
    <mergeCell ref="A151:H151"/>
    <mergeCell ref="A148:H148"/>
    <mergeCell ref="A146:H146"/>
    <mergeCell ref="A147:H147"/>
    <mergeCell ref="A123:H123"/>
    <mergeCell ref="A121:H121"/>
    <mergeCell ref="A122:H122"/>
    <mergeCell ref="A136:H136"/>
    <mergeCell ref="A132:H132"/>
    <mergeCell ref="A141:I141"/>
    <mergeCell ref="A143:J143"/>
    <mergeCell ref="A144:H144"/>
    <mergeCell ref="A135:H135"/>
    <mergeCell ref="A145:H145"/>
    <mergeCell ref="A124:I124"/>
    <mergeCell ref="A139:H139"/>
    <mergeCell ref="A140:I140"/>
    <mergeCell ref="A137:H137"/>
    <mergeCell ref="A138:H138"/>
    <mergeCell ref="A133:I133"/>
    <mergeCell ref="A134:J134"/>
  </mergeCells>
  <pageMargins left="0.51181102362204722" right="0.51181102362204722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58"/>
  <sheetViews>
    <sheetView zoomScaleNormal="100" workbookViewId="0">
      <selection activeCell="N13" sqref="N13"/>
    </sheetView>
  </sheetViews>
  <sheetFormatPr defaultColWidth="9.140625" defaultRowHeight="14.25" x14ac:dyDescent="0.2"/>
  <cols>
    <col min="1" max="1" width="4.7109375" style="1" customWidth="1"/>
    <col min="2" max="2" width="11.7109375" style="1" customWidth="1"/>
    <col min="3" max="3" width="12.42578125" style="1" customWidth="1"/>
    <col min="4" max="6" width="9.140625" style="1"/>
    <col min="7" max="7" width="15.140625" style="1" customWidth="1"/>
    <col min="8" max="8" width="19" style="136" customWidth="1"/>
    <col min="9" max="16384" width="9.140625" style="1"/>
  </cols>
  <sheetData>
    <row r="1" spans="2:18" ht="17.100000000000001" customHeight="1" x14ac:dyDescent="0.2">
      <c r="B1" s="403" t="s">
        <v>0</v>
      </c>
      <c r="C1" s="403"/>
      <c r="D1" s="403"/>
      <c r="E1" s="396" t="s">
        <v>175</v>
      </c>
      <c r="F1" s="397"/>
      <c r="G1" s="397"/>
      <c r="H1" s="397"/>
      <c r="I1" s="11"/>
      <c r="J1" s="11"/>
    </row>
    <row r="2" spans="2:18" ht="17.100000000000001" customHeight="1" x14ac:dyDescent="0.2">
      <c r="B2" s="403" t="s">
        <v>1</v>
      </c>
      <c r="C2" s="403"/>
      <c r="D2" s="403"/>
      <c r="E2" s="398" t="s">
        <v>175</v>
      </c>
      <c r="F2" s="397"/>
      <c r="G2" s="397"/>
      <c r="H2" s="397"/>
      <c r="I2" s="11"/>
      <c r="J2" s="11"/>
    </row>
    <row r="3" spans="2:18" ht="17.100000000000001" customHeight="1" x14ac:dyDescent="0.2">
      <c r="B3" s="404" t="s">
        <v>2</v>
      </c>
      <c r="C3" s="404"/>
      <c r="D3" s="404"/>
      <c r="E3" s="398" t="s">
        <v>206</v>
      </c>
      <c r="F3" s="397"/>
      <c r="G3" s="397"/>
      <c r="H3" s="397"/>
      <c r="I3" s="11"/>
      <c r="J3" s="11"/>
    </row>
    <row r="4" spans="2:18" ht="17.100000000000001" customHeight="1" x14ac:dyDescent="0.25">
      <c r="B4" s="404" t="s">
        <v>7</v>
      </c>
      <c r="C4" s="404"/>
      <c r="D4" s="404"/>
      <c r="E4" s="398">
        <v>97103671104</v>
      </c>
      <c r="F4" s="397"/>
      <c r="G4" s="397"/>
      <c r="H4" s="397"/>
      <c r="I4" s="7"/>
      <c r="J4" s="7"/>
    </row>
    <row r="5" spans="2:18" ht="17.100000000000001" customHeight="1" x14ac:dyDescent="0.25">
      <c r="B5" s="404" t="s">
        <v>172</v>
      </c>
      <c r="C5" s="404"/>
      <c r="D5" s="404"/>
      <c r="E5" s="398" t="s">
        <v>181</v>
      </c>
      <c r="F5" s="397"/>
      <c r="G5" s="397"/>
      <c r="H5" s="397"/>
      <c r="I5" s="7"/>
      <c r="J5" s="7"/>
    </row>
    <row r="6" spans="2:18" ht="12" customHeight="1" x14ac:dyDescent="0.25">
      <c r="B6" s="7"/>
      <c r="C6" s="7"/>
      <c r="D6" s="7"/>
      <c r="E6" s="7"/>
      <c r="F6" s="7"/>
      <c r="G6" s="7"/>
      <c r="H6" s="135"/>
      <c r="I6" s="7"/>
      <c r="J6" s="7"/>
    </row>
    <row r="7" spans="2:18" ht="17.100000000000001" customHeight="1" x14ac:dyDescent="0.25">
      <c r="B7" s="403" t="s">
        <v>300</v>
      </c>
      <c r="C7" s="403"/>
      <c r="D7" s="403"/>
      <c r="E7" s="388">
        <v>20000000</v>
      </c>
      <c r="F7" s="389"/>
      <c r="G7" s="389"/>
      <c r="H7" s="212"/>
      <c r="I7" s="29"/>
      <c r="J7" s="29"/>
    </row>
    <row r="8" spans="2:18" ht="10.5" customHeight="1" x14ac:dyDescent="0.25">
      <c r="B8" s="93"/>
      <c r="C8" s="93"/>
      <c r="D8" s="93"/>
      <c r="E8" s="281"/>
      <c r="F8" s="281"/>
      <c r="G8" s="281"/>
      <c r="H8" s="188"/>
      <c r="I8" s="30"/>
      <c r="J8" s="30"/>
    </row>
    <row r="9" spans="2:18" ht="17.100000000000001" customHeight="1" x14ac:dyDescent="0.25">
      <c r="B9" s="403" t="s">
        <v>4</v>
      </c>
      <c r="C9" s="403"/>
      <c r="D9" s="403"/>
      <c r="E9" s="390">
        <v>510</v>
      </c>
      <c r="F9" s="391"/>
      <c r="G9" s="391"/>
      <c r="H9" s="189"/>
      <c r="I9" s="29"/>
      <c r="J9" s="29"/>
    </row>
    <row r="10" spans="2:18" ht="17.100000000000001" customHeight="1" x14ac:dyDescent="0.25">
      <c r="B10" s="404" t="s">
        <v>53</v>
      </c>
      <c r="C10" s="404"/>
      <c r="D10" s="404"/>
      <c r="E10" s="390">
        <v>416</v>
      </c>
      <c r="F10" s="391"/>
      <c r="G10" s="391"/>
      <c r="H10" s="190"/>
      <c r="I10" s="31"/>
      <c r="J10" s="31"/>
    </row>
    <row r="11" spans="2:18" ht="12" customHeight="1" thickBot="1" x14ac:dyDescent="0.3">
      <c r="B11" s="8"/>
      <c r="C11" s="8"/>
      <c r="D11" s="8"/>
      <c r="E11" s="8"/>
      <c r="F11" s="8"/>
      <c r="G11" s="8"/>
      <c r="H11" s="191"/>
      <c r="I11" s="8"/>
      <c r="J11" s="8"/>
    </row>
    <row r="12" spans="2:18" ht="17.100000000000001" customHeight="1" thickTop="1" thickBot="1" x14ac:dyDescent="0.3">
      <c r="B12" s="411" t="s">
        <v>146</v>
      </c>
      <c r="C12" s="412"/>
      <c r="D12" s="412"/>
      <c r="E12" s="412"/>
      <c r="F12" s="412"/>
      <c r="G12" s="413"/>
      <c r="H12" s="192"/>
      <c r="I12" s="28"/>
      <c r="J12" s="28"/>
      <c r="M12" s="26"/>
      <c r="N12" s="28"/>
      <c r="O12" s="28"/>
      <c r="P12" s="28"/>
      <c r="Q12" s="28"/>
      <c r="R12" s="28"/>
    </row>
    <row r="13" spans="2:18" ht="17.100000000000001" customHeight="1" thickTop="1" x14ac:dyDescent="0.2">
      <c r="B13" s="399" t="s">
        <v>147</v>
      </c>
      <c r="C13" s="400"/>
      <c r="D13" s="400"/>
      <c r="E13" s="400"/>
      <c r="F13" s="401">
        <v>18</v>
      </c>
      <c r="G13" s="402"/>
      <c r="H13" s="193"/>
      <c r="I13" s="11"/>
      <c r="J13" s="11"/>
      <c r="M13" s="27"/>
      <c r="N13" s="11"/>
      <c r="O13" s="11"/>
      <c r="P13" s="11"/>
      <c r="Q13" s="11"/>
      <c r="R13" s="11"/>
    </row>
    <row r="14" spans="2:18" ht="17.100000000000001" customHeight="1" x14ac:dyDescent="0.2">
      <c r="B14" s="392" t="s">
        <v>148</v>
      </c>
      <c r="C14" s="393"/>
      <c r="D14" s="393"/>
      <c r="E14" s="393"/>
      <c r="F14" s="394">
        <v>16</v>
      </c>
      <c r="G14" s="395"/>
      <c r="H14" s="193"/>
      <c r="I14" s="11"/>
      <c r="J14" s="11"/>
      <c r="M14" s="27"/>
      <c r="N14" s="11"/>
      <c r="O14" s="11"/>
      <c r="P14" s="11"/>
      <c r="Q14" s="11"/>
      <c r="R14" s="11"/>
    </row>
    <row r="15" spans="2:18" ht="17.100000000000001" customHeight="1" thickBot="1" x14ac:dyDescent="0.25">
      <c r="B15" s="392" t="s">
        <v>149</v>
      </c>
      <c r="C15" s="393"/>
      <c r="D15" s="393"/>
      <c r="E15" s="393"/>
      <c r="F15" s="394">
        <v>4</v>
      </c>
      <c r="G15" s="395"/>
      <c r="H15" s="193"/>
      <c r="I15" s="11"/>
      <c r="J15" s="11"/>
      <c r="M15" s="27"/>
      <c r="N15" s="11"/>
      <c r="O15" s="11"/>
      <c r="P15" s="11"/>
      <c r="Q15" s="11"/>
      <c r="R15" s="11"/>
    </row>
    <row r="16" spans="2:18" ht="17.100000000000001" customHeight="1" thickTop="1" thickBot="1" x14ac:dyDescent="0.25">
      <c r="B16" s="384" t="s">
        <v>3</v>
      </c>
      <c r="C16" s="385"/>
      <c r="D16" s="385"/>
      <c r="E16" s="385"/>
      <c r="F16" s="386">
        <f>SUM(F13:G15)</f>
        <v>38</v>
      </c>
      <c r="G16" s="387"/>
      <c r="H16" s="193"/>
      <c r="I16" s="13"/>
      <c r="J16" s="13"/>
      <c r="M16" s="12"/>
      <c r="N16" s="11"/>
      <c r="O16" s="11"/>
      <c r="P16" s="11"/>
      <c r="Q16" s="13"/>
      <c r="R16" s="13"/>
    </row>
    <row r="17" spans="2:10" ht="12" customHeight="1" thickTop="1" x14ac:dyDescent="0.25">
      <c r="B17" s="9"/>
      <c r="C17" s="9"/>
      <c r="D17" s="9"/>
      <c r="E17" s="12"/>
      <c r="F17" s="11"/>
      <c r="G17" s="11"/>
      <c r="H17" s="193"/>
      <c r="I17" s="13"/>
      <c r="J17" s="13"/>
    </row>
    <row r="18" spans="2:10" ht="20.100000000000001" customHeight="1" x14ac:dyDescent="0.2">
      <c r="B18" s="414" t="s">
        <v>182</v>
      </c>
      <c r="C18" s="415"/>
      <c r="D18" s="415"/>
      <c r="E18" s="415"/>
      <c r="F18" s="415"/>
      <c r="G18" s="416"/>
      <c r="H18" s="211" t="s">
        <v>12</v>
      </c>
      <c r="I18" s="32"/>
      <c r="J18" s="32"/>
    </row>
    <row r="19" spans="2:10" ht="11.25" customHeight="1" x14ac:dyDescent="0.25">
      <c r="B19" s="6"/>
      <c r="C19" s="7"/>
      <c r="D19" s="7"/>
      <c r="E19" s="7"/>
      <c r="F19" s="7"/>
      <c r="G19" s="7"/>
      <c r="H19" s="135"/>
      <c r="I19" s="7"/>
      <c r="J19" s="7"/>
    </row>
    <row r="20" spans="2:10" ht="30.75" customHeight="1" x14ac:dyDescent="0.2">
      <c r="B20" s="417" t="s">
        <v>301</v>
      </c>
      <c r="C20" s="418"/>
      <c r="D20" s="419"/>
      <c r="E20" s="420">
        <f>200000/7.5345</f>
        <v>26544.56168292521</v>
      </c>
      <c r="F20" s="421"/>
      <c r="G20" s="422"/>
      <c r="H20" s="194">
        <v>0</v>
      </c>
      <c r="I20" s="33"/>
      <c r="J20" s="33"/>
    </row>
    <row r="21" spans="2:10" ht="17.100000000000001" customHeight="1" thickBot="1" x14ac:dyDescent="0.25">
      <c r="B21" s="423" t="s">
        <v>302</v>
      </c>
      <c r="C21" s="424"/>
      <c r="D21" s="425"/>
      <c r="E21" s="426">
        <f>400000/7.5345</f>
        <v>53089.123365850421</v>
      </c>
      <c r="F21" s="427"/>
      <c r="G21" s="428"/>
      <c r="H21" s="195">
        <v>0</v>
      </c>
      <c r="I21" s="11"/>
      <c r="J21" s="11"/>
    </row>
    <row r="22" spans="2:10" ht="21.6" customHeight="1" thickTop="1" x14ac:dyDescent="0.2">
      <c r="B22" s="432" t="s">
        <v>3</v>
      </c>
      <c r="C22" s="433"/>
      <c r="D22" s="433"/>
      <c r="E22" s="433"/>
      <c r="F22" s="433"/>
      <c r="G22" s="434"/>
      <c r="H22" s="196">
        <f>SUM(H20:H21)</f>
        <v>0</v>
      </c>
      <c r="I22" s="34"/>
      <c r="J22" s="34"/>
    </row>
    <row r="23" spans="2:10" ht="13.5" customHeight="1" x14ac:dyDescent="0.2">
      <c r="B23" s="205"/>
      <c r="C23" s="205"/>
      <c r="D23" s="205"/>
      <c r="E23" s="205"/>
      <c r="F23" s="205"/>
      <c r="G23" s="205"/>
      <c r="H23" s="206"/>
      <c r="I23" s="34"/>
      <c r="J23" s="34"/>
    </row>
    <row r="24" spans="2:10" ht="11.25" customHeight="1" x14ac:dyDescent="0.25">
      <c r="B24" s="7"/>
      <c r="C24" s="7"/>
      <c r="D24" s="7"/>
      <c r="E24" s="7"/>
      <c r="F24" s="7"/>
      <c r="G24" s="7"/>
      <c r="H24" s="135"/>
      <c r="I24" s="7"/>
      <c r="J24" s="7"/>
    </row>
    <row r="25" spans="2:10" ht="20.100000000000001" customHeight="1" x14ac:dyDescent="0.2">
      <c r="B25" s="414" t="s">
        <v>183</v>
      </c>
      <c r="C25" s="415"/>
      <c r="D25" s="415"/>
      <c r="E25" s="415"/>
      <c r="F25" s="415"/>
      <c r="G25" s="416"/>
      <c r="H25" s="211" t="s">
        <v>5</v>
      </c>
      <c r="I25" s="32"/>
      <c r="J25" s="32"/>
    </row>
    <row r="26" spans="2:10" ht="10.5" customHeight="1" x14ac:dyDescent="0.25">
      <c r="B26" s="7"/>
      <c r="C26" s="7"/>
      <c r="D26" s="7"/>
      <c r="E26" s="7"/>
      <c r="F26" s="7"/>
      <c r="G26" s="7"/>
      <c r="H26" s="135"/>
      <c r="I26" s="7"/>
      <c r="J26" s="7"/>
    </row>
    <row r="27" spans="2:10" ht="20.100000000000001" customHeight="1" thickBot="1" x14ac:dyDescent="0.25">
      <c r="B27" s="429" t="s">
        <v>18</v>
      </c>
      <c r="C27" s="430"/>
      <c r="D27" s="430"/>
      <c r="E27" s="430"/>
      <c r="F27" s="431"/>
      <c r="G27" s="101" t="s">
        <v>55</v>
      </c>
      <c r="H27" s="197" t="s">
        <v>12</v>
      </c>
      <c r="I27" s="11"/>
      <c r="J27" s="11"/>
    </row>
    <row r="28" spans="2:10" ht="17.100000000000001" customHeight="1" thickTop="1" x14ac:dyDescent="0.2">
      <c r="B28" s="441" t="s">
        <v>54</v>
      </c>
      <c r="C28" s="442"/>
      <c r="D28" s="442"/>
      <c r="E28" s="442"/>
      <c r="F28" s="443"/>
      <c r="G28" s="282">
        <v>48</v>
      </c>
      <c r="H28" s="198">
        <v>0</v>
      </c>
      <c r="I28" s="81"/>
      <c r="J28" s="81"/>
    </row>
    <row r="29" spans="2:10" ht="17.100000000000001" customHeight="1" x14ac:dyDescent="0.2">
      <c r="B29" s="435" t="s">
        <v>56</v>
      </c>
      <c r="C29" s="436"/>
      <c r="D29" s="436"/>
      <c r="E29" s="436"/>
      <c r="F29" s="437"/>
      <c r="G29" s="283">
        <v>10</v>
      </c>
      <c r="H29" s="199">
        <v>0</v>
      </c>
      <c r="I29" s="81"/>
      <c r="J29" s="81"/>
    </row>
    <row r="30" spans="2:10" ht="17.100000000000001" customHeight="1" x14ac:dyDescent="0.2">
      <c r="B30" s="435" t="s">
        <v>57</v>
      </c>
      <c r="C30" s="436"/>
      <c r="D30" s="436"/>
      <c r="E30" s="436"/>
      <c r="F30" s="437"/>
      <c r="G30" s="283">
        <v>46</v>
      </c>
      <c r="H30" s="199">
        <v>0</v>
      </c>
      <c r="I30" s="81"/>
      <c r="J30" s="81"/>
    </row>
    <row r="31" spans="2:10" ht="17.100000000000001" customHeight="1" x14ac:dyDescent="0.2">
      <c r="B31" s="435" t="s">
        <v>58</v>
      </c>
      <c r="C31" s="436"/>
      <c r="D31" s="436"/>
      <c r="E31" s="436"/>
      <c r="F31" s="437"/>
      <c r="G31" s="283">
        <v>8</v>
      </c>
      <c r="H31" s="199">
        <v>0</v>
      </c>
      <c r="I31" s="81"/>
      <c r="J31" s="81"/>
    </row>
    <row r="32" spans="2:10" ht="17.100000000000001" customHeight="1" x14ac:dyDescent="0.2">
      <c r="B32" s="435" t="s">
        <v>59</v>
      </c>
      <c r="C32" s="436"/>
      <c r="D32" s="436"/>
      <c r="E32" s="436"/>
      <c r="F32" s="437"/>
      <c r="G32" s="283">
        <v>4</v>
      </c>
      <c r="H32" s="199">
        <v>0</v>
      </c>
      <c r="I32" s="81"/>
      <c r="J32" s="81"/>
    </row>
    <row r="33" spans="2:10" ht="17.100000000000001" customHeight="1" x14ac:dyDescent="0.2">
      <c r="B33" s="435" t="s">
        <v>60</v>
      </c>
      <c r="C33" s="436"/>
      <c r="D33" s="436"/>
      <c r="E33" s="436"/>
      <c r="F33" s="437"/>
      <c r="G33" s="283">
        <v>2</v>
      </c>
      <c r="H33" s="199">
        <v>0</v>
      </c>
      <c r="I33" s="81"/>
      <c r="J33" s="81"/>
    </row>
    <row r="34" spans="2:10" ht="17.100000000000001" customHeight="1" x14ac:dyDescent="0.2">
      <c r="B34" s="435" t="s">
        <v>61</v>
      </c>
      <c r="C34" s="436"/>
      <c r="D34" s="436"/>
      <c r="E34" s="436"/>
      <c r="F34" s="437"/>
      <c r="G34" s="283">
        <v>1</v>
      </c>
      <c r="H34" s="199">
        <v>0</v>
      </c>
      <c r="I34" s="81"/>
      <c r="J34" s="81"/>
    </row>
    <row r="35" spans="2:10" ht="17.100000000000001" customHeight="1" x14ac:dyDescent="0.2">
      <c r="B35" s="435" t="s">
        <v>62</v>
      </c>
      <c r="C35" s="436"/>
      <c r="D35" s="436"/>
      <c r="E35" s="436"/>
      <c r="F35" s="437"/>
      <c r="G35" s="283">
        <v>2</v>
      </c>
      <c r="H35" s="199">
        <v>0</v>
      </c>
      <c r="I35" s="81"/>
      <c r="J35" s="81"/>
    </row>
    <row r="36" spans="2:10" ht="17.100000000000001" customHeight="1" x14ac:dyDescent="0.2">
      <c r="B36" s="435" t="s">
        <v>63</v>
      </c>
      <c r="C36" s="436"/>
      <c r="D36" s="436"/>
      <c r="E36" s="436"/>
      <c r="F36" s="437"/>
      <c r="G36" s="283">
        <v>7</v>
      </c>
      <c r="H36" s="199">
        <v>0</v>
      </c>
      <c r="I36" s="81"/>
      <c r="J36" s="81"/>
    </row>
    <row r="37" spans="2:10" ht="17.100000000000001" customHeight="1" x14ac:dyDescent="0.2">
      <c r="B37" s="435" t="s">
        <v>64</v>
      </c>
      <c r="C37" s="436"/>
      <c r="D37" s="436"/>
      <c r="E37" s="436"/>
      <c r="F37" s="437"/>
      <c r="G37" s="283">
        <v>5</v>
      </c>
      <c r="H37" s="199">
        <v>0</v>
      </c>
      <c r="I37" s="81"/>
      <c r="J37" s="81"/>
    </row>
    <row r="38" spans="2:10" ht="17.100000000000001" customHeight="1" x14ac:dyDescent="0.2">
      <c r="B38" s="435" t="s">
        <v>66</v>
      </c>
      <c r="C38" s="436"/>
      <c r="D38" s="436"/>
      <c r="E38" s="436"/>
      <c r="F38" s="437"/>
      <c r="G38" s="283">
        <v>16</v>
      </c>
      <c r="H38" s="199">
        <v>0</v>
      </c>
      <c r="I38" s="81"/>
      <c r="J38" s="81"/>
    </row>
    <row r="39" spans="2:10" ht="17.100000000000001" customHeight="1" x14ac:dyDescent="0.2">
      <c r="B39" s="435" t="s">
        <v>65</v>
      </c>
      <c r="C39" s="436"/>
      <c r="D39" s="436"/>
      <c r="E39" s="436"/>
      <c r="F39" s="437"/>
      <c r="G39" s="283">
        <v>3</v>
      </c>
      <c r="H39" s="199">
        <v>0</v>
      </c>
      <c r="I39" s="82"/>
      <c r="J39" s="82"/>
    </row>
    <row r="40" spans="2:10" ht="17.100000000000001" customHeight="1" x14ac:dyDescent="0.2">
      <c r="B40" s="435" t="s">
        <v>241</v>
      </c>
      <c r="C40" s="436"/>
      <c r="D40" s="436"/>
      <c r="E40" s="436"/>
      <c r="F40" s="437"/>
      <c r="G40" s="283">
        <v>21</v>
      </c>
      <c r="H40" s="199">
        <v>0</v>
      </c>
      <c r="I40" s="82"/>
      <c r="J40" s="82"/>
    </row>
    <row r="41" spans="2:10" ht="17.100000000000001" customHeight="1" x14ac:dyDescent="0.2">
      <c r="B41" s="435" t="s">
        <v>67</v>
      </c>
      <c r="C41" s="436"/>
      <c r="D41" s="436"/>
      <c r="E41" s="436"/>
      <c r="F41" s="437"/>
      <c r="G41" s="283">
        <v>3</v>
      </c>
      <c r="H41" s="199">
        <v>0</v>
      </c>
      <c r="I41" s="82"/>
      <c r="J41" s="82"/>
    </row>
    <row r="42" spans="2:10" ht="17.100000000000001" customHeight="1" x14ac:dyDescent="0.2">
      <c r="B42" s="435" t="s">
        <v>68</v>
      </c>
      <c r="C42" s="436"/>
      <c r="D42" s="436"/>
      <c r="E42" s="436"/>
      <c r="F42" s="437"/>
      <c r="G42" s="283">
        <v>6</v>
      </c>
      <c r="H42" s="199">
        <v>0</v>
      </c>
      <c r="I42" s="82"/>
      <c r="J42" s="82"/>
    </row>
    <row r="43" spans="2:10" ht="17.100000000000001" customHeight="1" x14ac:dyDescent="0.2">
      <c r="B43" s="435" t="s">
        <v>19</v>
      </c>
      <c r="C43" s="436"/>
      <c r="D43" s="436"/>
      <c r="E43" s="436"/>
      <c r="F43" s="437"/>
      <c r="G43" s="283">
        <v>143</v>
      </c>
      <c r="H43" s="199">
        <v>0</v>
      </c>
      <c r="I43" s="82"/>
      <c r="J43" s="82"/>
    </row>
    <row r="44" spans="2:10" ht="17.100000000000001" customHeight="1" x14ac:dyDescent="0.2">
      <c r="B44" s="435" t="s">
        <v>69</v>
      </c>
      <c r="C44" s="436"/>
      <c r="D44" s="436"/>
      <c r="E44" s="436"/>
      <c r="F44" s="437"/>
      <c r="G44" s="283">
        <v>45</v>
      </c>
      <c r="H44" s="199">
        <v>0</v>
      </c>
      <c r="I44" s="82"/>
      <c r="J44" s="82"/>
    </row>
    <row r="45" spans="2:10" ht="17.100000000000001" customHeight="1" x14ac:dyDescent="0.2">
      <c r="B45" s="435" t="s">
        <v>70</v>
      </c>
      <c r="C45" s="436"/>
      <c r="D45" s="436"/>
      <c r="E45" s="436"/>
      <c r="F45" s="437"/>
      <c r="G45" s="283">
        <v>40</v>
      </c>
      <c r="H45" s="199">
        <v>0</v>
      </c>
      <c r="I45" s="82"/>
      <c r="J45" s="82"/>
    </row>
    <row r="46" spans="2:10" ht="17.100000000000001" customHeight="1" x14ac:dyDescent="0.2">
      <c r="B46" s="435" t="s">
        <v>71</v>
      </c>
      <c r="C46" s="436"/>
      <c r="D46" s="436"/>
      <c r="E46" s="436"/>
      <c r="F46" s="437"/>
      <c r="G46" s="283">
        <v>4</v>
      </c>
      <c r="H46" s="199">
        <v>0</v>
      </c>
      <c r="I46" s="82"/>
      <c r="J46" s="82"/>
    </row>
    <row r="47" spans="2:10" ht="17.100000000000001" customHeight="1" thickBot="1" x14ac:dyDescent="0.25">
      <c r="B47" s="438" t="s">
        <v>72</v>
      </c>
      <c r="C47" s="439"/>
      <c r="D47" s="439"/>
      <c r="E47" s="439"/>
      <c r="F47" s="440"/>
      <c r="G47" s="284">
        <v>2</v>
      </c>
      <c r="H47" s="200">
        <v>0</v>
      </c>
      <c r="I47" s="81"/>
      <c r="J47" s="81"/>
    </row>
    <row r="48" spans="2:10" ht="17.25" customHeight="1" thickBot="1" x14ac:dyDescent="0.25">
      <c r="B48" s="446" t="s">
        <v>3</v>
      </c>
      <c r="C48" s="447"/>
      <c r="D48" s="447"/>
      <c r="E48" s="447"/>
      <c r="F48" s="448"/>
      <c r="G48" s="102">
        <f>SUM(G28:G47)</f>
        <v>416</v>
      </c>
      <c r="H48" s="201">
        <f>SUM(H28:H47)</f>
        <v>0</v>
      </c>
      <c r="I48" s="81"/>
      <c r="J48" s="81"/>
    </row>
    <row r="49" spans="2:10" ht="1.5" customHeight="1" thickTop="1" x14ac:dyDescent="0.2">
      <c r="B49" s="83"/>
      <c r="C49" s="84"/>
      <c r="D49" s="84"/>
      <c r="E49" s="84"/>
      <c r="F49" s="84"/>
      <c r="G49" s="84"/>
      <c r="H49" s="202"/>
      <c r="I49" s="82"/>
      <c r="J49" s="82"/>
    </row>
    <row r="50" spans="2:10" ht="12" customHeight="1" x14ac:dyDescent="0.2">
      <c r="B50" s="82"/>
      <c r="C50" s="82"/>
      <c r="D50" s="82"/>
      <c r="E50" s="82"/>
      <c r="F50" s="82"/>
      <c r="G50" s="82"/>
      <c r="H50" s="193"/>
      <c r="I50" s="82"/>
      <c r="J50" s="82"/>
    </row>
    <row r="51" spans="2:10" ht="29.45" customHeight="1" x14ac:dyDescent="0.2">
      <c r="B51" s="417" t="s">
        <v>301</v>
      </c>
      <c r="C51" s="418"/>
      <c r="D51" s="419"/>
      <c r="E51" s="420">
        <f>200000/7.5345</f>
        <v>26544.56168292521</v>
      </c>
      <c r="F51" s="421"/>
      <c r="G51" s="422"/>
      <c r="H51" s="444">
        <v>0</v>
      </c>
      <c r="I51" s="33"/>
      <c r="J51" s="33"/>
    </row>
    <row r="52" spans="2:10" ht="15.95" customHeight="1" thickBot="1" x14ac:dyDescent="0.25">
      <c r="B52" s="423" t="s">
        <v>302</v>
      </c>
      <c r="C52" s="424"/>
      <c r="D52" s="425"/>
      <c r="E52" s="426">
        <f>400000/7.5345</f>
        <v>53089.123365850421</v>
      </c>
      <c r="F52" s="427"/>
      <c r="G52" s="428"/>
      <c r="H52" s="445"/>
      <c r="I52" s="11"/>
      <c r="J52" s="11"/>
    </row>
    <row r="53" spans="2:10" ht="18" customHeight="1" thickTop="1" x14ac:dyDescent="0.2">
      <c r="B53" s="405" t="s">
        <v>3</v>
      </c>
      <c r="C53" s="406"/>
      <c r="D53" s="406"/>
      <c r="E53" s="406"/>
      <c r="F53" s="406"/>
      <c r="G53" s="407"/>
      <c r="H53" s="203">
        <f>SUM(H48+H51)</f>
        <v>0</v>
      </c>
      <c r="I53" s="34"/>
      <c r="J53" s="34"/>
    </row>
    <row r="54" spans="2:10" ht="14.25" customHeight="1" thickBot="1" x14ac:dyDescent="0.25">
      <c r="B54" s="11"/>
      <c r="C54" s="82"/>
      <c r="D54" s="82"/>
      <c r="E54" s="82"/>
      <c r="F54" s="82"/>
      <c r="G54" s="82"/>
      <c r="H54" s="193"/>
      <c r="I54" s="82"/>
      <c r="J54" s="82"/>
    </row>
    <row r="55" spans="2:10" ht="21" customHeight="1" thickBot="1" x14ac:dyDescent="0.25">
      <c r="B55" s="408" t="s">
        <v>184</v>
      </c>
      <c r="C55" s="409"/>
      <c r="D55" s="409"/>
      <c r="E55" s="409"/>
      <c r="F55" s="409"/>
      <c r="G55" s="410"/>
      <c r="H55" s="204">
        <f>H22+H53</f>
        <v>0</v>
      </c>
      <c r="I55" s="35"/>
      <c r="J55" s="35"/>
    </row>
    <row r="58" spans="2:10" x14ac:dyDescent="0.2">
      <c r="B58" s="5"/>
      <c r="C58" s="2"/>
      <c r="D58" s="2"/>
      <c r="E58" s="2"/>
      <c r="F58" s="2"/>
    </row>
  </sheetData>
  <mergeCells count="61">
    <mergeCell ref="H51:H52"/>
    <mergeCell ref="B48:F48"/>
    <mergeCell ref="B39:F39"/>
    <mergeCell ref="B40:F40"/>
    <mergeCell ref="B35:F35"/>
    <mergeCell ref="B36:F36"/>
    <mergeCell ref="B46:F46"/>
    <mergeCell ref="B44:F44"/>
    <mergeCell ref="B45:F45"/>
    <mergeCell ref="B43:F43"/>
    <mergeCell ref="B37:F37"/>
    <mergeCell ref="B28:F28"/>
    <mergeCell ref="B29:F29"/>
    <mergeCell ref="B30:F30"/>
    <mergeCell ref="B31:F31"/>
    <mergeCell ref="B32:F32"/>
    <mergeCell ref="B34:F34"/>
    <mergeCell ref="B42:F42"/>
    <mergeCell ref="B38:F38"/>
    <mergeCell ref="B47:F47"/>
    <mergeCell ref="B41:F41"/>
    <mergeCell ref="B53:G53"/>
    <mergeCell ref="B55:G55"/>
    <mergeCell ref="B12:G12"/>
    <mergeCell ref="B25:G25"/>
    <mergeCell ref="B51:D51"/>
    <mergeCell ref="E51:G51"/>
    <mergeCell ref="B52:D52"/>
    <mergeCell ref="E52:G52"/>
    <mergeCell ref="B27:F27"/>
    <mergeCell ref="B18:G18"/>
    <mergeCell ref="B20:D20"/>
    <mergeCell ref="E20:G20"/>
    <mergeCell ref="B21:D21"/>
    <mergeCell ref="E21:G21"/>
    <mergeCell ref="B22:G22"/>
    <mergeCell ref="B33:F33"/>
    <mergeCell ref="E1:H1"/>
    <mergeCell ref="E2:H2"/>
    <mergeCell ref="E4:H4"/>
    <mergeCell ref="B13:E13"/>
    <mergeCell ref="F13:G13"/>
    <mergeCell ref="B7:D7"/>
    <mergeCell ref="B1:D1"/>
    <mergeCell ref="B2:D2"/>
    <mergeCell ref="B9:D9"/>
    <mergeCell ref="B10:D10"/>
    <mergeCell ref="B3:D3"/>
    <mergeCell ref="B4:D4"/>
    <mergeCell ref="B5:D5"/>
    <mergeCell ref="E3:H3"/>
    <mergeCell ref="E5:H5"/>
    <mergeCell ref="B16:E16"/>
    <mergeCell ref="F16:G16"/>
    <mergeCell ref="E7:G7"/>
    <mergeCell ref="E9:G9"/>
    <mergeCell ref="E10:G10"/>
    <mergeCell ref="B14:E14"/>
    <mergeCell ref="F14:G14"/>
    <mergeCell ref="B15:E15"/>
    <mergeCell ref="F15:G15"/>
  </mergeCells>
  <pageMargins left="0.59055118110236227" right="0.59055118110236227" top="0.59055118110236227" bottom="0.59055118110236227" header="0.31496062992125984" footer="0.31496062992125984"/>
  <pageSetup paperSize="9" scale="8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9"/>
  <sheetViews>
    <sheetView zoomScaleNormal="100" workbookViewId="0">
      <selection activeCell="P6" sqref="P6"/>
    </sheetView>
  </sheetViews>
  <sheetFormatPr defaultColWidth="9.140625" defaultRowHeight="14.25" x14ac:dyDescent="0.2"/>
  <cols>
    <col min="1" max="1" width="4.140625" style="39" customWidth="1"/>
    <col min="2" max="2" width="10.7109375" style="39" customWidth="1"/>
    <col min="3" max="3" width="15.140625" style="39" customWidth="1"/>
    <col min="4" max="4" width="9.28515625" style="39" customWidth="1"/>
    <col min="5" max="5" width="11.85546875" style="39" customWidth="1"/>
    <col min="6" max="6" width="9" style="39" customWidth="1"/>
    <col min="7" max="7" width="19.85546875" style="39" customWidth="1"/>
    <col min="8" max="8" width="18.28515625" style="39" customWidth="1"/>
    <col min="9" max="9" width="7.5703125" style="39" customWidth="1"/>
    <col min="10" max="10" width="8.140625" style="39" customWidth="1"/>
    <col min="11" max="11" width="5" style="39" bestFit="1" customWidth="1"/>
    <col min="12" max="12" width="6.5703125" style="39" customWidth="1"/>
    <col min="13" max="13" width="7.28515625" style="39" customWidth="1"/>
    <col min="14" max="14" width="8" style="39" customWidth="1"/>
    <col min="15" max="15" width="11.85546875" style="39" customWidth="1"/>
    <col min="16" max="16" width="11" style="39" customWidth="1"/>
    <col min="17" max="17" width="14.42578125" style="39" customWidth="1"/>
    <col min="18" max="18" width="11" style="39" customWidth="1"/>
    <col min="19" max="16384" width="9.140625" style="39"/>
  </cols>
  <sheetData>
    <row r="1" spans="1:17" ht="25.5" customHeight="1" x14ac:dyDescent="0.2">
      <c r="A1" s="450" t="s">
        <v>218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  <c r="P1" s="450"/>
      <c r="Q1" s="450"/>
    </row>
    <row r="2" spans="1:17" ht="22.5" customHeight="1" thickBot="1" x14ac:dyDescent="0.3">
      <c r="A2" s="451" t="s">
        <v>166</v>
      </c>
      <c r="B2" s="451"/>
      <c r="C2" s="451"/>
      <c r="D2" s="451"/>
      <c r="E2" s="451"/>
      <c r="F2" s="451"/>
      <c r="G2" s="451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ht="27" customHeight="1" thickTop="1" thickBot="1" x14ac:dyDescent="0.25">
      <c r="A3" s="452" t="s">
        <v>165</v>
      </c>
      <c r="B3" s="453"/>
      <c r="C3" s="453"/>
      <c r="D3" s="453"/>
      <c r="E3" s="453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4"/>
    </row>
    <row r="4" spans="1:17" ht="64.5" customHeight="1" thickTop="1" x14ac:dyDescent="0.2">
      <c r="A4" s="45" t="s">
        <v>86</v>
      </c>
      <c r="B4" s="46" t="s">
        <v>87</v>
      </c>
      <c r="C4" s="46" t="s">
        <v>88</v>
      </c>
      <c r="D4" s="46" t="s">
        <v>89</v>
      </c>
      <c r="E4" s="46" t="s">
        <v>90</v>
      </c>
      <c r="F4" s="46" t="s">
        <v>91</v>
      </c>
      <c r="G4" s="46" t="s">
        <v>92</v>
      </c>
      <c r="H4" s="46" t="s">
        <v>93</v>
      </c>
      <c r="I4" s="46" t="s">
        <v>94</v>
      </c>
      <c r="J4" s="46" t="s">
        <v>95</v>
      </c>
      <c r="K4" s="46" t="s">
        <v>225</v>
      </c>
      <c r="L4" s="46" t="s">
        <v>96</v>
      </c>
      <c r="M4" s="46" t="s">
        <v>97</v>
      </c>
      <c r="N4" s="47" t="s">
        <v>98</v>
      </c>
      <c r="O4" s="45" t="s">
        <v>99</v>
      </c>
      <c r="P4" s="47" t="s">
        <v>293</v>
      </c>
      <c r="Q4" s="48" t="s">
        <v>323</v>
      </c>
    </row>
    <row r="5" spans="1:17" ht="12.75" customHeight="1" thickBot="1" x14ac:dyDescent="0.25">
      <c r="A5" s="49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  <c r="K5" s="50">
        <v>11</v>
      </c>
      <c r="L5" s="50">
        <v>12</v>
      </c>
      <c r="M5" s="50">
        <v>13</v>
      </c>
      <c r="N5" s="51">
        <v>14</v>
      </c>
      <c r="O5" s="49">
        <v>15</v>
      </c>
      <c r="P5" s="51">
        <v>16</v>
      </c>
      <c r="Q5" s="52" t="s">
        <v>243</v>
      </c>
    </row>
    <row r="6" spans="1:17" ht="18.95" customHeight="1" thickTop="1" x14ac:dyDescent="0.2">
      <c r="A6" s="53" t="s">
        <v>8</v>
      </c>
      <c r="B6" s="56" t="s">
        <v>127</v>
      </c>
      <c r="C6" s="54" t="s">
        <v>100</v>
      </c>
      <c r="D6" s="55" t="s">
        <v>101</v>
      </c>
      <c r="E6" s="56" t="s">
        <v>102</v>
      </c>
      <c r="F6" s="56" t="s">
        <v>128</v>
      </c>
      <c r="G6" s="57" t="s">
        <v>129</v>
      </c>
      <c r="H6" s="56" t="s">
        <v>130</v>
      </c>
      <c r="I6" s="56" t="s">
        <v>227</v>
      </c>
      <c r="J6" s="56" t="s">
        <v>232</v>
      </c>
      <c r="K6" s="56"/>
      <c r="L6" s="56">
        <v>5</v>
      </c>
      <c r="M6" s="58" t="s">
        <v>162</v>
      </c>
      <c r="N6" s="59">
        <v>0.5</v>
      </c>
      <c r="O6" s="73"/>
      <c r="P6" s="74"/>
      <c r="Q6" s="207">
        <f t="shared" ref="Q6:Q20" si="0">O6+P6</f>
        <v>0</v>
      </c>
    </row>
    <row r="7" spans="1:17" ht="18.95" customHeight="1" x14ac:dyDescent="0.2">
      <c r="A7" s="53" t="s">
        <v>9</v>
      </c>
      <c r="B7" s="257" t="s">
        <v>131</v>
      </c>
      <c r="C7" s="258" t="s">
        <v>100</v>
      </c>
      <c r="D7" s="258" t="s">
        <v>132</v>
      </c>
      <c r="E7" s="257" t="s">
        <v>122</v>
      </c>
      <c r="F7" s="257" t="s">
        <v>123</v>
      </c>
      <c r="G7" s="259" t="s">
        <v>111</v>
      </c>
      <c r="H7" s="257" t="s">
        <v>133</v>
      </c>
      <c r="I7" s="257" t="s">
        <v>228</v>
      </c>
      <c r="J7" s="257" t="s">
        <v>226</v>
      </c>
      <c r="K7" s="257"/>
      <c r="L7" s="257">
        <v>5</v>
      </c>
      <c r="M7" s="260" t="s">
        <v>163</v>
      </c>
      <c r="N7" s="250">
        <v>0.5</v>
      </c>
      <c r="O7" s="73"/>
      <c r="P7" s="74"/>
      <c r="Q7" s="207">
        <f t="shared" si="0"/>
        <v>0</v>
      </c>
    </row>
    <row r="8" spans="1:17" ht="18.95" customHeight="1" x14ac:dyDescent="0.2">
      <c r="A8" s="53" t="s">
        <v>10</v>
      </c>
      <c r="B8" s="261" t="s">
        <v>237</v>
      </c>
      <c r="C8" s="262" t="s">
        <v>100</v>
      </c>
      <c r="D8" s="263" t="s">
        <v>101</v>
      </c>
      <c r="E8" s="264" t="s">
        <v>102</v>
      </c>
      <c r="F8" s="264" t="s">
        <v>103</v>
      </c>
      <c r="G8" s="265" t="s">
        <v>263</v>
      </c>
      <c r="H8" s="264" t="s">
        <v>104</v>
      </c>
      <c r="I8" s="264" t="s">
        <v>115</v>
      </c>
      <c r="J8" s="264" t="s">
        <v>233</v>
      </c>
      <c r="K8" s="264"/>
      <c r="L8" s="264">
        <v>5</v>
      </c>
      <c r="M8" s="266" t="s">
        <v>154</v>
      </c>
      <c r="N8" s="251">
        <v>0.5</v>
      </c>
      <c r="O8" s="75"/>
      <c r="P8" s="76"/>
      <c r="Q8" s="207">
        <f t="shared" si="0"/>
        <v>0</v>
      </c>
    </row>
    <row r="9" spans="1:17" ht="18.95" customHeight="1" x14ac:dyDescent="0.2">
      <c r="A9" s="53" t="s">
        <v>250</v>
      </c>
      <c r="B9" s="267" t="s">
        <v>238</v>
      </c>
      <c r="C9" s="262" t="s">
        <v>100</v>
      </c>
      <c r="D9" s="262" t="s">
        <v>132</v>
      </c>
      <c r="E9" s="264" t="s">
        <v>122</v>
      </c>
      <c r="F9" s="264" t="s">
        <v>123</v>
      </c>
      <c r="G9" s="268" t="s">
        <v>111</v>
      </c>
      <c r="H9" s="264" t="s">
        <v>134</v>
      </c>
      <c r="I9" s="264" t="s">
        <v>229</v>
      </c>
      <c r="J9" s="264" t="s">
        <v>234</v>
      </c>
      <c r="K9" s="264"/>
      <c r="L9" s="264">
        <v>5</v>
      </c>
      <c r="M9" s="266" t="s">
        <v>164</v>
      </c>
      <c r="N9" s="250">
        <v>0.5</v>
      </c>
      <c r="O9" s="73"/>
      <c r="P9" s="74"/>
      <c r="Q9" s="207">
        <f t="shared" si="0"/>
        <v>0</v>
      </c>
    </row>
    <row r="10" spans="1:17" ht="18.95" customHeight="1" x14ac:dyDescent="0.2">
      <c r="A10" s="53" t="s">
        <v>251</v>
      </c>
      <c r="B10" s="264" t="s">
        <v>105</v>
      </c>
      <c r="C10" s="262" t="s">
        <v>100</v>
      </c>
      <c r="D10" s="263" t="s">
        <v>101</v>
      </c>
      <c r="E10" s="264" t="s">
        <v>106</v>
      </c>
      <c r="F10" s="269" t="s">
        <v>107</v>
      </c>
      <c r="G10" s="268" t="s">
        <v>262</v>
      </c>
      <c r="H10" s="264" t="s">
        <v>108</v>
      </c>
      <c r="I10" s="264" t="s">
        <v>229</v>
      </c>
      <c r="J10" s="264" t="s">
        <v>109</v>
      </c>
      <c r="K10" s="264"/>
      <c r="L10" s="264">
        <v>5</v>
      </c>
      <c r="M10" s="266" t="s">
        <v>155</v>
      </c>
      <c r="N10" s="250">
        <v>0.5</v>
      </c>
      <c r="O10" s="73"/>
      <c r="P10" s="74"/>
      <c r="Q10" s="207">
        <f t="shared" si="0"/>
        <v>0</v>
      </c>
    </row>
    <row r="11" spans="1:17" s="62" customFormat="1" ht="18.95" customHeight="1" x14ac:dyDescent="0.2">
      <c r="A11" s="53" t="s">
        <v>252</v>
      </c>
      <c r="B11" s="264" t="s">
        <v>110</v>
      </c>
      <c r="C11" s="270" t="s">
        <v>100</v>
      </c>
      <c r="D11" s="271" t="s">
        <v>101</v>
      </c>
      <c r="E11" s="272" t="s">
        <v>106</v>
      </c>
      <c r="F11" s="272" t="s">
        <v>107</v>
      </c>
      <c r="G11" s="273" t="s">
        <v>111</v>
      </c>
      <c r="H11" s="272" t="s">
        <v>112</v>
      </c>
      <c r="I11" s="272" t="s">
        <v>220</v>
      </c>
      <c r="J11" s="274" t="s">
        <v>235</v>
      </c>
      <c r="K11" s="274"/>
      <c r="L11" s="272">
        <v>5</v>
      </c>
      <c r="M11" s="275" t="s">
        <v>156</v>
      </c>
      <c r="N11" s="252">
        <v>0.5</v>
      </c>
      <c r="O11" s="77"/>
      <c r="P11" s="78"/>
      <c r="Q11" s="207">
        <f t="shared" si="0"/>
        <v>0</v>
      </c>
    </row>
    <row r="12" spans="1:17" ht="18.95" customHeight="1" x14ac:dyDescent="0.2">
      <c r="A12" s="53" t="s">
        <v>253</v>
      </c>
      <c r="B12" s="264" t="s">
        <v>239</v>
      </c>
      <c r="C12" s="262" t="s">
        <v>100</v>
      </c>
      <c r="D12" s="263" t="s">
        <v>101</v>
      </c>
      <c r="E12" s="264" t="s">
        <v>102</v>
      </c>
      <c r="F12" s="264" t="s">
        <v>113</v>
      </c>
      <c r="G12" s="265" t="s">
        <v>263</v>
      </c>
      <c r="H12" s="264" t="s">
        <v>114</v>
      </c>
      <c r="I12" s="264" t="s">
        <v>115</v>
      </c>
      <c r="J12" s="276" t="s">
        <v>234</v>
      </c>
      <c r="K12" s="276"/>
      <c r="L12" s="264">
        <v>5</v>
      </c>
      <c r="M12" s="266" t="s">
        <v>157</v>
      </c>
      <c r="N12" s="250">
        <v>0.5</v>
      </c>
      <c r="O12" s="73"/>
      <c r="P12" s="74"/>
      <c r="Q12" s="207">
        <f t="shared" si="0"/>
        <v>0</v>
      </c>
    </row>
    <row r="13" spans="1:17" ht="18.95" customHeight="1" x14ac:dyDescent="0.2">
      <c r="A13" s="53" t="s">
        <v>254</v>
      </c>
      <c r="B13" s="264" t="s">
        <v>116</v>
      </c>
      <c r="C13" s="262" t="s">
        <v>100</v>
      </c>
      <c r="D13" s="263" t="s">
        <v>101</v>
      </c>
      <c r="E13" s="264" t="s">
        <v>102</v>
      </c>
      <c r="F13" s="264" t="s">
        <v>103</v>
      </c>
      <c r="G13" s="268" t="s">
        <v>219</v>
      </c>
      <c r="H13" s="264" t="s">
        <v>117</v>
      </c>
      <c r="I13" s="264" t="s">
        <v>220</v>
      </c>
      <c r="J13" s="276" t="s">
        <v>235</v>
      </c>
      <c r="K13" s="276"/>
      <c r="L13" s="264">
        <v>5</v>
      </c>
      <c r="M13" s="266" t="s">
        <v>158</v>
      </c>
      <c r="N13" s="250">
        <v>0.5</v>
      </c>
      <c r="O13" s="73"/>
      <c r="P13" s="74"/>
      <c r="Q13" s="207">
        <f t="shared" si="0"/>
        <v>0</v>
      </c>
    </row>
    <row r="14" spans="1:17" ht="18.95" customHeight="1" x14ac:dyDescent="0.2">
      <c r="A14" s="53" t="s">
        <v>255</v>
      </c>
      <c r="B14" s="264" t="s">
        <v>118</v>
      </c>
      <c r="C14" s="262" t="s">
        <v>100</v>
      </c>
      <c r="D14" s="263" t="s">
        <v>101</v>
      </c>
      <c r="E14" s="264" t="s">
        <v>102</v>
      </c>
      <c r="F14" s="264" t="s">
        <v>119</v>
      </c>
      <c r="G14" s="268" t="s">
        <v>219</v>
      </c>
      <c r="H14" s="264" t="s">
        <v>120</v>
      </c>
      <c r="I14" s="264" t="s">
        <v>230</v>
      </c>
      <c r="J14" s="264" t="s">
        <v>235</v>
      </c>
      <c r="K14" s="264"/>
      <c r="L14" s="264">
        <v>5</v>
      </c>
      <c r="M14" s="266" t="s">
        <v>159</v>
      </c>
      <c r="N14" s="250">
        <v>0.5</v>
      </c>
      <c r="O14" s="73"/>
      <c r="P14" s="74"/>
      <c r="Q14" s="207">
        <f t="shared" si="0"/>
        <v>0</v>
      </c>
    </row>
    <row r="15" spans="1:17" ht="18.95" customHeight="1" x14ac:dyDescent="0.2">
      <c r="A15" s="53" t="s">
        <v>256</v>
      </c>
      <c r="B15" s="264" t="s">
        <v>121</v>
      </c>
      <c r="C15" s="262" t="s">
        <v>100</v>
      </c>
      <c r="D15" s="263" t="s">
        <v>101</v>
      </c>
      <c r="E15" s="264" t="s">
        <v>122</v>
      </c>
      <c r="F15" s="264" t="s">
        <v>123</v>
      </c>
      <c r="G15" s="268" t="s">
        <v>260</v>
      </c>
      <c r="H15" s="264" t="s">
        <v>124</v>
      </c>
      <c r="I15" s="264" t="s">
        <v>231</v>
      </c>
      <c r="J15" s="264" t="s">
        <v>226</v>
      </c>
      <c r="K15" s="264"/>
      <c r="L15" s="264">
        <v>5</v>
      </c>
      <c r="M15" s="266" t="s">
        <v>160</v>
      </c>
      <c r="N15" s="250">
        <v>0.5</v>
      </c>
      <c r="O15" s="73"/>
      <c r="P15" s="74"/>
      <c r="Q15" s="207">
        <f t="shared" si="0"/>
        <v>0</v>
      </c>
    </row>
    <row r="16" spans="1:17" ht="18.95" customHeight="1" x14ac:dyDescent="0.2">
      <c r="A16" s="53" t="s">
        <v>257</v>
      </c>
      <c r="B16" s="264" t="s">
        <v>125</v>
      </c>
      <c r="C16" s="262" t="s">
        <v>100</v>
      </c>
      <c r="D16" s="263" t="s">
        <v>101</v>
      </c>
      <c r="E16" s="264" t="s">
        <v>102</v>
      </c>
      <c r="F16" s="264" t="s">
        <v>113</v>
      </c>
      <c r="G16" s="268" t="s">
        <v>261</v>
      </c>
      <c r="H16" s="264" t="s">
        <v>126</v>
      </c>
      <c r="I16" s="264" t="s">
        <v>230</v>
      </c>
      <c r="J16" s="264" t="s">
        <v>232</v>
      </c>
      <c r="K16" s="264"/>
      <c r="L16" s="264">
        <v>5</v>
      </c>
      <c r="M16" s="266" t="s">
        <v>161</v>
      </c>
      <c r="N16" s="250">
        <v>0.5</v>
      </c>
      <c r="O16" s="73"/>
      <c r="P16" s="74"/>
      <c r="Q16" s="207">
        <f t="shared" si="0"/>
        <v>0</v>
      </c>
    </row>
    <row r="17" spans="1:18" ht="29.25" customHeight="1" x14ac:dyDescent="0.2">
      <c r="A17" s="53" t="s">
        <v>258</v>
      </c>
      <c r="B17" s="267" t="s">
        <v>240</v>
      </c>
      <c r="C17" s="262" t="s">
        <v>100</v>
      </c>
      <c r="D17" s="263" t="s">
        <v>224</v>
      </c>
      <c r="E17" s="264" t="s">
        <v>102</v>
      </c>
      <c r="F17" s="264" t="s">
        <v>119</v>
      </c>
      <c r="G17" s="265" t="s">
        <v>265</v>
      </c>
      <c r="H17" s="264" t="s">
        <v>221</v>
      </c>
      <c r="I17" s="264" t="s">
        <v>222</v>
      </c>
      <c r="J17" s="264" t="s">
        <v>236</v>
      </c>
      <c r="K17" s="264">
        <v>2360</v>
      </c>
      <c r="L17" s="264">
        <v>5</v>
      </c>
      <c r="M17" s="266" t="s">
        <v>223</v>
      </c>
      <c r="N17" s="253">
        <v>0.5</v>
      </c>
      <c r="O17" s="79"/>
      <c r="P17" s="80"/>
      <c r="Q17" s="207">
        <f t="shared" si="0"/>
        <v>0</v>
      </c>
    </row>
    <row r="18" spans="1:18" ht="28.5" customHeight="1" x14ac:dyDescent="0.2">
      <c r="A18" s="53" t="s">
        <v>259</v>
      </c>
      <c r="B18" s="267" t="s">
        <v>246</v>
      </c>
      <c r="C18" s="262" t="s">
        <v>100</v>
      </c>
      <c r="D18" s="263" t="s">
        <v>224</v>
      </c>
      <c r="E18" s="264" t="s">
        <v>102</v>
      </c>
      <c r="F18" s="264" t="s">
        <v>119</v>
      </c>
      <c r="G18" s="265" t="s">
        <v>264</v>
      </c>
      <c r="H18" s="264" t="s">
        <v>249</v>
      </c>
      <c r="I18" s="264" t="s">
        <v>247</v>
      </c>
      <c r="J18" s="264" t="s">
        <v>226</v>
      </c>
      <c r="K18" s="264">
        <v>2360</v>
      </c>
      <c r="L18" s="264">
        <v>5</v>
      </c>
      <c r="M18" s="266" t="s">
        <v>248</v>
      </c>
      <c r="N18" s="254">
        <v>0.5</v>
      </c>
      <c r="O18" s="150"/>
      <c r="P18" s="151"/>
      <c r="Q18" s="207">
        <f t="shared" si="0"/>
        <v>0</v>
      </c>
    </row>
    <row r="19" spans="1:18" ht="18.95" customHeight="1" x14ac:dyDescent="0.2">
      <c r="A19" s="53" t="s">
        <v>281</v>
      </c>
      <c r="B19" s="267" t="s">
        <v>285</v>
      </c>
      <c r="C19" s="262" t="s">
        <v>100</v>
      </c>
      <c r="D19" s="263" t="s">
        <v>101</v>
      </c>
      <c r="E19" s="264" t="s">
        <v>102</v>
      </c>
      <c r="F19" s="264" t="s">
        <v>113</v>
      </c>
      <c r="G19" s="265" t="s">
        <v>262</v>
      </c>
      <c r="H19" s="264" t="s">
        <v>288</v>
      </c>
      <c r="I19" s="264" t="s">
        <v>280</v>
      </c>
      <c r="J19" s="264" t="s">
        <v>284</v>
      </c>
      <c r="K19" s="264"/>
      <c r="L19" s="264">
        <v>5</v>
      </c>
      <c r="M19" s="266" t="s">
        <v>289</v>
      </c>
      <c r="N19" s="254">
        <v>0.5</v>
      </c>
      <c r="O19" s="150"/>
      <c r="P19" s="151"/>
      <c r="Q19" s="207">
        <f t="shared" si="0"/>
        <v>0</v>
      </c>
    </row>
    <row r="20" spans="1:18" ht="18.95" customHeight="1" x14ac:dyDescent="0.2">
      <c r="A20" s="53" t="s">
        <v>282</v>
      </c>
      <c r="B20" s="267" t="s">
        <v>286</v>
      </c>
      <c r="C20" s="262" t="s">
        <v>100</v>
      </c>
      <c r="D20" s="263" t="s">
        <v>101</v>
      </c>
      <c r="E20" s="264" t="s">
        <v>102</v>
      </c>
      <c r="F20" s="264" t="s">
        <v>113</v>
      </c>
      <c r="G20" s="265" t="s">
        <v>262</v>
      </c>
      <c r="H20" s="264" t="s">
        <v>290</v>
      </c>
      <c r="I20" s="264" t="s">
        <v>280</v>
      </c>
      <c r="J20" s="264" t="s">
        <v>284</v>
      </c>
      <c r="K20" s="264"/>
      <c r="L20" s="264">
        <v>5</v>
      </c>
      <c r="M20" s="266" t="s">
        <v>291</v>
      </c>
      <c r="N20" s="254">
        <v>0.5</v>
      </c>
      <c r="O20" s="150"/>
      <c r="P20" s="151"/>
      <c r="Q20" s="207">
        <f t="shared" si="0"/>
        <v>0</v>
      </c>
    </row>
    <row r="21" spans="1:18" ht="18.95" customHeight="1" x14ac:dyDescent="0.2">
      <c r="A21" s="53" t="s">
        <v>283</v>
      </c>
      <c r="B21" s="267" t="s">
        <v>287</v>
      </c>
      <c r="C21" s="262" t="s">
        <v>100</v>
      </c>
      <c r="D21" s="263" t="s">
        <v>101</v>
      </c>
      <c r="E21" s="264" t="s">
        <v>102</v>
      </c>
      <c r="F21" s="264" t="s">
        <v>113</v>
      </c>
      <c r="G21" s="265" t="s">
        <v>262</v>
      </c>
      <c r="H21" s="264" t="s">
        <v>292</v>
      </c>
      <c r="I21" s="264" t="s">
        <v>280</v>
      </c>
      <c r="J21" s="264" t="s">
        <v>284</v>
      </c>
      <c r="K21" s="264"/>
      <c r="L21" s="264">
        <v>5</v>
      </c>
      <c r="M21" s="266" t="s">
        <v>291</v>
      </c>
      <c r="N21" s="255">
        <v>0.5</v>
      </c>
      <c r="O21" s="218"/>
      <c r="P21" s="219"/>
      <c r="Q21" s="207">
        <v>0</v>
      </c>
    </row>
    <row r="22" spans="1:18" ht="28.5" customHeight="1" x14ac:dyDescent="0.2">
      <c r="A22" s="53" t="s">
        <v>303</v>
      </c>
      <c r="B22" s="267" t="s">
        <v>307</v>
      </c>
      <c r="C22" s="262" t="s">
        <v>100</v>
      </c>
      <c r="D22" s="263" t="s">
        <v>101</v>
      </c>
      <c r="E22" s="264" t="s">
        <v>102</v>
      </c>
      <c r="F22" s="264" t="s">
        <v>113</v>
      </c>
      <c r="G22" s="265" t="s">
        <v>310</v>
      </c>
      <c r="H22" s="264" t="s">
        <v>305</v>
      </c>
      <c r="I22" s="264" t="s">
        <v>311</v>
      </c>
      <c r="J22" s="264" t="s">
        <v>284</v>
      </c>
      <c r="K22" s="264"/>
      <c r="L22" s="264">
        <v>5</v>
      </c>
      <c r="M22" s="266" t="s">
        <v>309</v>
      </c>
      <c r="N22" s="255">
        <v>0.5</v>
      </c>
      <c r="O22" s="218"/>
      <c r="P22" s="219"/>
      <c r="Q22" s="207">
        <v>0</v>
      </c>
    </row>
    <row r="23" spans="1:18" ht="26.25" thickBot="1" x14ac:dyDescent="0.25">
      <c r="A23" s="53" t="s">
        <v>304</v>
      </c>
      <c r="B23" s="256" t="s">
        <v>308</v>
      </c>
      <c r="C23" s="213" t="s">
        <v>100</v>
      </c>
      <c r="D23" s="214" t="s">
        <v>101</v>
      </c>
      <c r="E23" s="152" t="s">
        <v>102</v>
      </c>
      <c r="F23" s="152" t="s">
        <v>113</v>
      </c>
      <c r="G23" s="215" t="s">
        <v>310</v>
      </c>
      <c r="H23" s="152" t="s">
        <v>306</v>
      </c>
      <c r="I23" s="152" t="s">
        <v>311</v>
      </c>
      <c r="J23" s="152" t="s">
        <v>284</v>
      </c>
      <c r="K23" s="152"/>
      <c r="L23" s="152">
        <v>5</v>
      </c>
      <c r="M23" s="216" t="s">
        <v>309</v>
      </c>
      <c r="N23" s="217">
        <v>0.5</v>
      </c>
      <c r="O23" s="218"/>
      <c r="P23" s="219"/>
      <c r="Q23" s="207">
        <v>0</v>
      </c>
    </row>
    <row r="24" spans="1:18" ht="22.15" customHeight="1" thickTop="1" thickBot="1" x14ac:dyDescent="0.25">
      <c r="A24" s="455" t="s">
        <v>3</v>
      </c>
      <c r="B24" s="456"/>
      <c r="C24" s="456"/>
      <c r="D24" s="456"/>
      <c r="E24" s="456"/>
      <c r="F24" s="456"/>
      <c r="G24" s="456"/>
      <c r="H24" s="456"/>
      <c r="I24" s="456"/>
      <c r="J24" s="456"/>
      <c r="K24" s="456"/>
      <c r="L24" s="456"/>
      <c r="M24" s="456"/>
      <c r="N24" s="456"/>
      <c r="O24" s="277"/>
      <c r="P24" s="278"/>
      <c r="Q24" s="279">
        <f>SUM(Q6:Q23)</f>
        <v>0</v>
      </c>
    </row>
    <row r="25" spans="1:18" ht="9.75" customHeight="1" thickTop="1" x14ac:dyDescent="0.2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1"/>
    </row>
    <row r="26" spans="1:18" ht="15" x14ac:dyDescent="0.2">
      <c r="A26" s="457" t="s">
        <v>135</v>
      </c>
      <c r="B26" s="457"/>
      <c r="C26" s="457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</row>
    <row r="27" spans="1:18" ht="15" customHeight="1" x14ac:dyDescent="0.2">
      <c r="A27" s="449" t="s">
        <v>298</v>
      </c>
      <c r="B27" s="449"/>
      <c r="C27" s="449"/>
      <c r="D27" s="449"/>
      <c r="E27" s="449"/>
      <c r="F27" s="449"/>
      <c r="G27" s="449"/>
      <c r="H27" s="449"/>
      <c r="I27" s="72"/>
      <c r="J27" s="72"/>
      <c r="K27" s="72"/>
      <c r="L27" s="72"/>
      <c r="M27" s="72"/>
      <c r="N27" s="72"/>
      <c r="O27" s="72"/>
      <c r="P27" s="72"/>
      <c r="Q27" s="72"/>
      <c r="R27" s="72"/>
    </row>
    <row r="28" spans="1:18" x14ac:dyDescent="0.2">
      <c r="A28" s="72"/>
      <c r="B28" s="72"/>
      <c r="C28" s="72"/>
      <c r="D28" s="72"/>
      <c r="E28" s="174" t="s">
        <v>136</v>
      </c>
      <c r="F28" s="449" t="s">
        <v>299</v>
      </c>
      <c r="G28" s="449"/>
      <c r="H28" s="449"/>
      <c r="I28" s="72"/>
      <c r="J28" s="72"/>
      <c r="K28" s="72"/>
      <c r="L28" s="72"/>
      <c r="M28" s="72"/>
      <c r="N28" s="72"/>
      <c r="O28" s="72"/>
      <c r="P28" s="72"/>
      <c r="Q28" s="72"/>
      <c r="R28" s="72"/>
    </row>
    <row r="29" spans="1:18" x14ac:dyDescent="0.2">
      <c r="B29" s="42"/>
      <c r="C29" s="42"/>
      <c r="D29" s="42"/>
      <c r="E29" s="42"/>
      <c r="F29" s="42"/>
      <c r="G29" s="42"/>
      <c r="H29" s="42"/>
      <c r="I29" s="42"/>
    </row>
  </sheetData>
  <mergeCells count="7">
    <mergeCell ref="F28:H28"/>
    <mergeCell ref="A1:Q1"/>
    <mergeCell ref="A2:G2"/>
    <mergeCell ref="A3:Q3"/>
    <mergeCell ref="A24:N24"/>
    <mergeCell ref="A26:C26"/>
    <mergeCell ref="A27:H27"/>
  </mergeCells>
  <phoneticPr fontId="36" type="noConversion"/>
  <pageMargins left="0.59055118110236227" right="0.59055118110236227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20"/>
  <sheetViews>
    <sheetView zoomScaleNormal="100" workbookViewId="0">
      <selection activeCell="N18" sqref="N18"/>
    </sheetView>
  </sheetViews>
  <sheetFormatPr defaultColWidth="9.140625" defaultRowHeight="15" x14ac:dyDescent="0.25"/>
  <cols>
    <col min="1" max="1" width="4.140625" customWidth="1"/>
    <col min="2" max="2" width="10.5703125" customWidth="1"/>
    <col min="3" max="3" width="14.7109375" customWidth="1"/>
    <col min="4" max="4" width="9.28515625" customWidth="1"/>
    <col min="5" max="5" width="8.140625" customWidth="1"/>
    <col min="6" max="6" width="8.5703125" customWidth="1"/>
    <col min="7" max="7" width="20.5703125" customWidth="1"/>
    <col min="8" max="8" width="19" customWidth="1"/>
    <col min="9" max="9" width="9.85546875" customWidth="1"/>
    <col min="10" max="10" width="8.5703125" customWidth="1"/>
    <col min="11" max="11" width="5.5703125" customWidth="1"/>
    <col min="12" max="12" width="12" customWidth="1"/>
    <col min="13" max="13" width="8.85546875" customWidth="1"/>
    <col min="14" max="14" width="15.42578125" customWidth="1"/>
    <col min="15" max="15" width="10.140625" customWidth="1"/>
  </cols>
  <sheetData>
    <row r="1" spans="1:15" s="39" customFormat="1" ht="21.75" customHeight="1" x14ac:dyDescent="0.2">
      <c r="A1" s="450" t="s">
        <v>218</v>
      </c>
      <c r="B1" s="450"/>
      <c r="C1" s="450"/>
      <c r="D1" s="450"/>
      <c r="E1" s="450"/>
      <c r="F1" s="450"/>
      <c r="G1" s="450"/>
      <c r="H1" s="450"/>
      <c r="I1" s="450"/>
      <c r="J1" s="450"/>
      <c r="K1" s="450"/>
      <c r="L1" s="450"/>
      <c r="M1" s="450"/>
      <c r="N1" s="450"/>
      <c r="O1" s="450"/>
    </row>
    <row r="2" spans="1:15" s="39" customFormat="1" ht="14.25" x14ac:dyDescent="0.2"/>
    <row r="3" spans="1:15" s="39" customFormat="1" x14ac:dyDescent="0.25">
      <c r="A3" s="462" t="s">
        <v>167</v>
      </c>
      <c r="B3" s="462"/>
      <c r="C3" s="462"/>
      <c r="D3" s="462"/>
      <c r="E3" s="462"/>
      <c r="F3" s="462"/>
      <c r="G3" s="462"/>
      <c r="H3" s="7"/>
      <c r="I3" s="7"/>
      <c r="J3" s="7"/>
      <c r="K3" s="7"/>
      <c r="L3" s="7"/>
      <c r="M3" s="7"/>
      <c r="N3" s="7"/>
    </row>
    <row r="4" spans="1:15" ht="15.75" thickBo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5" ht="24" customHeight="1" thickTop="1" thickBot="1" x14ac:dyDescent="0.3">
      <c r="A5" s="463" t="s">
        <v>168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5"/>
    </row>
    <row r="6" spans="1:15" ht="48" customHeight="1" thickTop="1" x14ac:dyDescent="0.25">
      <c r="A6" s="94" t="s">
        <v>86</v>
      </c>
      <c r="B6" s="95" t="s">
        <v>87</v>
      </c>
      <c r="C6" s="95" t="s">
        <v>88</v>
      </c>
      <c r="D6" s="95" t="s">
        <v>89</v>
      </c>
      <c r="E6" s="95" t="s">
        <v>137</v>
      </c>
      <c r="F6" s="95" t="s">
        <v>138</v>
      </c>
      <c r="G6" s="95" t="s">
        <v>139</v>
      </c>
      <c r="H6" s="95" t="s">
        <v>140</v>
      </c>
      <c r="I6" s="95" t="s">
        <v>141</v>
      </c>
      <c r="J6" s="95" t="s">
        <v>142</v>
      </c>
      <c r="K6" s="96" t="s">
        <v>225</v>
      </c>
      <c r="L6" s="96" t="s">
        <v>321</v>
      </c>
      <c r="M6" s="96" t="s">
        <v>97</v>
      </c>
      <c r="N6" s="97" t="s">
        <v>322</v>
      </c>
    </row>
    <row r="7" spans="1:15" ht="14.25" customHeight="1" x14ac:dyDescent="0.25">
      <c r="A7" s="220">
        <v>1</v>
      </c>
      <c r="B7" s="244">
        <v>2</v>
      </c>
      <c r="C7" s="221">
        <v>3</v>
      </c>
      <c r="D7" s="221">
        <v>4</v>
      </c>
      <c r="E7" s="221">
        <v>5</v>
      </c>
      <c r="F7" s="221">
        <v>6</v>
      </c>
      <c r="G7" s="221">
        <v>7</v>
      </c>
      <c r="H7" s="221">
        <v>8</v>
      </c>
      <c r="I7" s="221">
        <v>9</v>
      </c>
      <c r="J7" s="221">
        <v>10</v>
      </c>
      <c r="K7" s="222">
        <v>11</v>
      </c>
      <c r="L7" s="222">
        <v>12</v>
      </c>
      <c r="M7" s="222">
        <v>13</v>
      </c>
      <c r="N7" s="223">
        <v>14</v>
      </c>
    </row>
    <row r="8" spans="1:15" ht="28.5" customHeight="1" x14ac:dyDescent="0.25">
      <c r="A8" s="242" t="s">
        <v>8</v>
      </c>
      <c r="B8" s="246" t="s">
        <v>246</v>
      </c>
      <c r="C8" s="243" t="s">
        <v>100</v>
      </c>
      <c r="D8" s="224" t="s">
        <v>224</v>
      </c>
      <c r="E8" s="225" t="s">
        <v>102</v>
      </c>
      <c r="F8" s="225" t="s">
        <v>119</v>
      </c>
      <c r="G8" s="226" t="s">
        <v>266</v>
      </c>
      <c r="H8" s="227" t="s">
        <v>249</v>
      </c>
      <c r="I8" s="228" t="s">
        <v>247</v>
      </c>
      <c r="J8" s="228" t="s">
        <v>226</v>
      </c>
      <c r="K8" s="229">
        <v>2360</v>
      </c>
      <c r="L8" s="230">
        <v>23511.85</v>
      </c>
      <c r="M8" s="231" t="s">
        <v>248</v>
      </c>
      <c r="N8" s="232">
        <v>0</v>
      </c>
    </row>
    <row r="9" spans="1:15" ht="21.95" customHeight="1" x14ac:dyDescent="0.25">
      <c r="A9" s="233" t="s">
        <v>9</v>
      </c>
      <c r="B9" s="247" t="s">
        <v>285</v>
      </c>
      <c r="C9" s="153" t="s">
        <v>100</v>
      </c>
      <c r="D9" s="153" t="s">
        <v>132</v>
      </c>
      <c r="E9" s="153" t="s">
        <v>102</v>
      </c>
      <c r="F9" s="153" t="s">
        <v>113</v>
      </c>
      <c r="G9" s="153" t="s">
        <v>262</v>
      </c>
      <c r="H9" s="153" t="s">
        <v>288</v>
      </c>
      <c r="I9" s="153" t="s">
        <v>280</v>
      </c>
      <c r="J9" s="153" t="s">
        <v>284</v>
      </c>
      <c r="K9" s="153"/>
      <c r="L9" s="175">
        <v>17659.48</v>
      </c>
      <c r="M9" s="153" t="s">
        <v>289</v>
      </c>
      <c r="N9" s="234">
        <v>0</v>
      </c>
    </row>
    <row r="10" spans="1:15" ht="21.95" customHeight="1" x14ac:dyDescent="0.25">
      <c r="A10" s="236" t="s">
        <v>10</v>
      </c>
      <c r="B10" s="247" t="s">
        <v>286</v>
      </c>
      <c r="C10" s="238" t="s">
        <v>100</v>
      </c>
      <c r="D10" s="153" t="s">
        <v>132</v>
      </c>
      <c r="E10" s="153" t="s">
        <v>102</v>
      </c>
      <c r="F10" s="153" t="s">
        <v>113</v>
      </c>
      <c r="G10" s="153" t="s">
        <v>262</v>
      </c>
      <c r="H10" s="153" t="s">
        <v>290</v>
      </c>
      <c r="I10" s="153" t="s">
        <v>280</v>
      </c>
      <c r="J10" s="153" t="s">
        <v>284</v>
      </c>
      <c r="K10" s="153"/>
      <c r="L10" s="175">
        <v>15862.42</v>
      </c>
      <c r="M10" s="238" t="s">
        <v>291</v>
      </c>
      <c r="N10" s="234">
        <v>0</v>
      </c>
    </row>
    <row r="11" spans="1:15" ht="21.95" customHeight="1" x14ac:dyDescent="0.25">
      <c r="A11" s="236" t="s">
        <v>250</v>
      </c>
      <c r="B11" s="247" t="s">
        <v>287</v>
      </c>
      <c r="C11" s="238" t="s">
        <v>100</v>
      </c>
      <c r="D11" s="238" t="s">
        <v>132</v>
      </c>
      <c r="E11" s="153" t="s">
        <v>102</v>
      </c>
      <c r="F11" s="238" t="s">
        <v>113</v>
      </c>
      <c r="G11" s="238" t="s">
        <v>262</v>
      </c>
      <c r="H11" s="238" t="s">
        <v>292</v>
      </c>
      <c r="I11" s="238" t="s">
        <v>280</v>
      </c>
      <c r="J11" s="238" t="s">
        <v>284</v>
      </c>
      <c r="K11" s="238"/>
      <c r="L11" s="237">
        <v>15862.42</v>
      </c>
      <c r="M11" s="238" t="s">
        <v>291</v>
      </c>
      <c r="N11" s="245">
        <v>0</v>
      </c>
    </row>
    <row r="12" spans="1:15" ht="28.5" customHeight="1" x14ac:dyDescent="0.25">
      <c r="A12" s="235" t="s">
        <v>251</v>
      </c>
      <c r="B12" s="248" t="s">
        <v>307</v>
      </c>
      <c r="C12" s="153" t="s">
        <v>100</v>
      </c>
      <c r="D12" s="238" t="s">
        <v>101</v>
      </c>
      <c r="E12" s="153" t="s">
        <v>102</v>
      </c>
      <c r="F12" s="238" t="s">
        <v>113</v>
      </c>
      <c r="G12" s="238" t="s">
        <v>310</v>
      </c>
      <c r="H12" s="238" t="s">
        <v>305</v>
      </c>
      <c r="I12" s="238" t="s">
        <v>311</v>
      </c>
      <c r="J12" s="238" t="s">
        <v>284</v>
      </c>
      <c r="K12" s="238"/>
      <c r="L12" s="239">
        <v>16073.59</v>
      </c>
      <c r="M12" s="216" t="s">
        <v>309</v>
      </c>
      <c r="N12" s="245">
        <v>0</v>
      </c>
    </row>
    <row r="13" spans="1:15" ht="28.5" customHeight="1" x14ac:dyDescent="0.25">
      <c r="A13" s="233" t="s">
        <v>252</v>
      </c>
      <c r="B13" s="249" t="s">
        <v>308</v>
      </c>
      <c r="C13" s="153" t="s">
        <v>100</v>
      </c>
      <c r="D13" s="240" t="s">
        <v>101</v>
      </c>
      <c r="E13" s="241" t="s">
        <v>102</v>
      </c>
      <c r="F13" s="240" t="s">
        <v>113</v>
      </c>
      <c r="G13" s="240" t="s">
        <v>310</v>
      </c>
      <c r="H13" s="240" t="s">
        <v>306</v>
      </c>
      <c r="I13" s="240" t="s">
        <v>311</v>
      </c>
      <c r="J13" s="240" t="s">
        <v>284</v>
      </c>
      <c r="K13" s="240"/>
      <c r="L13" s="239">
        <v>16073.59</v>
      </c>
      <c r="M13" s="216" t="s">
        <v>309</v>
      </c>
      <c r="N13" s="245">
        <v>0</v>
      </c>
    </row>
    <row r="14" spans="1:15" ht="25.5" customHeight="1" thickBot="1" x14ac:dyDescent="0.3">
      <c r="A14" s="459" t="s">
        <v>3</v>
      </c>
      <c r="B14" s="460"/>
      <c r="C14" s="460"/>
      <c r="D14" s="460"/>
      <c r="E14" s="460"/>
      <c r="F14" s="460"/>
      <c r="G14" s="460"/>
      <c r="H14" s="460"/>
      <c r="I14" s="460"/>
      <c r="J14" s="460"/>
      <c r="K14" s="460"/>
      <c r="L14" s="460"/>
      <c r="M14" s="461"/>
      <c r="N14" s="280">
        <f>SUM(N8:N13)</f>
        <v>0</v>
      </c>
    </row>
    <row r="15" spans="1:15" ht="24" customHeight="1" thickTop="1" x14ac:dyDescent="0.25">
      <c r="A15" s="457" t="s">
        <v>135</v>
      </c>
      <c r="B15" s="457"/>
      <c r="C15" s="457"/>
      <c r="D15" s="60"/>
      <c r="E15" s="60"/>
      <c r="F15" s="60"/>
      <c r="G15" s="7"/>
      <c r="H15" s="7"/>
      <c r="I15" s="7"/>
      <c r="J15" s="7"/>
      <c r="K15" s="7"/>
      <c r="L15" s="7"/>
      <c r="M15" s="7"/>
      <c r="N15" s="7"/>
    </row>
    <row r="16" spans="1:15" x14ac:dyDescent="0.25">
      <c r="A16" s="71" t="s">
        <v>8</v>
      </c>
      <c r="B16" s="458" t="s">
        <v>143</v>
      </c>
      <c r="C16" s="458"/>
      <c r="D16" s="458"/>
      <c r="E16" s="458"/>
      <c r="F16" s="458"/>
    </row>
    <row r="17" spans="1:7" x14ac:dyDescent="0.25">
      <c r="A17" s="71" t="s">
        <v>9</v>
      </c>
      <c r="B17" s="458" t="s">
        <v>144</v>
      </c>
      <c r="C17" s="458"/>
      <c r="D17" s="458"/>
      <c r="E17" s="70"/>
      <c r="F17" s="37"/>
    </row>
    <row r="18" spans="1:7" x14ac:dyDescent="0.25">
      <c r="A18" s="71" t="s">
        <v>10</v>
      </c>
      <c r="B18" s="458" t="s">
        <v>145</v>
      </c>
      <c r="C18" s="458"/>
      <c r="D18" s="458"/>
      <c r="E18" s="458"/>
      <c r="F18" s="458"/>
      <c r="G18" s="458"/>
    </row>
    <row r="19" spans="1:7" x14ac:dyDescent="0.25">
      <c r="A19" s="37"/>
      <c r="B19" s="37"/>
      <c r="C19" s="37"/>
      <c r="D19" s="37"/>
      <c r="E19" s="37"/>
      <c r="F19" s="37"/>
    </row>
    <row r="20" spans="1:7" x14ac:dyDescent="0.25">
      <c r="A20" s="61"/>
      <c r="B20" s="61"/>
      <c r="C20" s="61"/>
      <c r="D20" s="61"/>
    </row>
  </sheetData>
  <mergeCells count="8">
    <mergeCell ref="B17:D17"/>
    <mergeCell ref="A14:M14"/>
    <mergeCell ref="B16:F16"/>
    <mergeCell ref="B18:G18"/>
    <mergeCell ref="A1:O1"/>
    <mergeCell ref="A3:G3"/>
    <mergeCell ref="A5:N5"/>
    <mergeCell ref="A15:C15"/>
  </mergeCells>
  <pageMargins left="0.59055118110236227" right="0.59055118110236227" top="0.74803149606299213" bottom="0.74803149606299213" header="0.31496062992125984" footer="0.31496062992125984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1"/>
  <sheetViews>
    <sheetView topLeftCell="A19" zoomScaleNormal="100" workbookViewId="0">
      <selection activeCell="I35" sqref="I35"/>
    </sheetView>
  </sheetViews>
  <sheetFormatPr defaultColWidth="9.140625" defaultRowHeight="15" x14ac:dyDescent="0.25"/>
  <cols>
    <col min="1" max="1" width="6.28515625" style="36" customWidth="1"/>
    <col min="2" max="2" width="57.28515625" style="36" customWidth="1"/>
    <col min="3" max="3" width="13.28515625" style="36" customWidth="1"/>
    <col min="4" max="4" width="12.28515625" style="36" customWidth="1"/>
    <col min="5" max="5" width="9.140625" style="36" customWidth="1"/>
    <col min="6" max="16384" width="9.140625" style="36"/>
  </cols>
  <sheetData>
    <row r="1" spans="1:4" ht="15.75" thickBot="1" x14ac:dyDescent="0.3"/>
    <row r="2" spans="1:4" ht="28.5" customHeight="1" thickBot="1" x14ac:dyDescent="0.3">
      <c r="A2" s="119" t="s">
        <v>207</v>
      </c>
      <c r="B2" s="120" t="s">
        <v>217</v>
      </c>
      <c r="C2" s="120" t="s">
        <v>208</v>
      </c>
      <c r="D2" s="121" t="s">
        <v>209</v>
      </c>
    </row>
    <row r="3" spans="1:4" ht="15" customHeight="1" x14ac:dyDescent="0.25">
      <c r="A3" s="467" t="s">
        <v>228</v>
      </c>
      <c r="B3" s="105" t="s">
        <v>210</v>
      </c>
      <c r="C3" s="106">
        <v>0</v>
      </c>
      <c r="D3" s="107">
        <v>0</v>
      </c>
    </row>
    <row r="4" spans="1:4" ht="15" customHeight="1" x14ac:dyDescent="0.25">
      <c r="A4" s="468"/>
      <c r="B4" s="108" t="s">
        <v>211</v>
      </c>
      <c r="C4" s="109">
        <v>0</v>
      </c>
      <c r="D4" s="110">
        <v>0</v>
      </c>
    </row>
    <row r="5" spans="1:4" ht="15" customHeight="1" x14ac:dyDescent="0.25">
      <c r="A5" s="468"/>
      <c r="B5" s="108" t="s">
        <v>212</v>
      </c>
      <c r="C5" s="109">
        <v>1235.52</v>
      </c>
      <c r="D5" s="110">
        <v>1235.52</v>
      </c>
    </row>
    <row r="6" spans="1:4" ht="15" customHeight="1" x14ac:dyDescent="0.25">
      <c r="A6" s="468"/>
      <c r="B6" s="108" t="s">
        <v>213</v>
      </c>
      <c r="C6" s="109">
        <v>0</v>
      </c>
      <c r="D6" s="110">
        <v>0</v>
      </c>
    </row>
    <row r="7" spans="1:4" ht="25.5" x14ac:dyDescent="0.25">
      <c r="A7" s="468"/>
      <c r="B7" s="108" t="s">
        <v>214</v>
      </c>
      <c r="C7" s="109">
        <v>266.33</v>
      </c>
      <c r="D7" s="110">
        <v>266.33</v>
      </c>
    </row>
    <row r="8" spans="1:4" ht="15" customHeight="1" x14ac:dyDescent="0.25">
      <c r="A8" s="468"/>
      <c r="B8" s="108" t="s">
        <v>215</v>
      </c>
      <c r="C8" s="109">
        <v>0</v>
      </c>
      <c r="D8" s="110">
        <v>0</v>
      </c>
    </row>
    <row r="9" spans="1:4" ht="15" customHeight="1" thickBot="1" x14ac:dyDescent="0.3">
      <c r="A9" s="469"/>
      <c r="B9" s="111" t="s">
        <v>216</v>
      </c>
      <c r="C9" s="112">
        <v>0</v>
      </c>
      <c r="D9" s="113">
        <v>0</v>
      </c>
    </row>
    <row r="10" spans="1:4" x14ac:dyDescent="0.25">
      <c r="A10" s="467" t="s">
        <v>244</v>
      </c>
      <c r="B10" s="105" t="s">
        <v>210</v>
      </c>
      <c r="C10" s="106">
        <v>0</v>
      </c>
      <c r="D10" s="107">
        <v>0</v>
      </c>
    </row>
    <row r="11" spans="1:4" x14ac:dyDescent="0.25">
      <c r="A11" s="468"/>
      <c r="B11" s="108" t="s">
        <v>211</v>
      </c>
      <c r="C11" s="109">
        <v>132.72</v>
      </c>
      <c r="D11" s="110">
        <v>132.72</v>
      </c>
    </row>
    <row r="12" spans="1:4" x14ac:dyDescent="0.25">
      <c r="A12" s="468"/>
      <c r="B12" s="108" t="s">
        <v>212</v>
      </c>
      <c r="C12" s="109">
        <v>1960.98</v>
      </c>
      <c r="D12" s="110">
        <v>1960.98</v>
      </c>
    </row>
    <row r="13" spans="1:4" x14ac:dyDescent="0.25">
      <c r="A13" s="468"/>
      <c r="B13" s="108" t="s">
        <v>213</v>
      </c>
      <c r="C13" s="109">
        <v>0</v>
      </c>
      <c r="D13" s="110">
        <v>0</v>
      </c>
    </row>
    <row r="14" spans="1:4" ht="25.5" x14ac:dyDescent="0.25">
      <c r="A14" s="468"/>
      <c r="B14" s="108" t="s">
        <v>214</v>
      </c>
      <c r="C14" s="109">
        <v>5860.49</v>
      </c>
      <c r="D14" s="110">
        <v>5860.49</v>
      </c>
    </row>
    <row r="15" spans="1:4" ht="15.75" thickBot="1" x14ac:dyDescent="0.3">
      <c r="A15" s="469"/>
      <c r="B15" s="111" t="s">
        <v>216</v>
      </c>
      <c r="C15" s="112">
        <v>2322.65</v>
      </c>
      <c r="D15" s="113">
        <v>2322.65</v>
      </c>
    </row>
    <row r="16" spans="1:4" x14ac:dyDescent="0.25">
      <c r="A16" s="467" t="s">
        <v>115</v>
      </c>
      <c r="B16" s="105" t="s">
        <v>210</v>
      </c>
      <c r="C16" s="106">
        <v>0</v>
      </c>
      <c r="D16" s="107">
        <v>0</v>
      </c>
    </row>
    <row r="17" spans="1:4" x14ac:dyDescent="0.25">
      <c r="A17" s="468"/>
      <c r="B17" s="108" t="s">
        <v>211</v>
      </c>
      <c r="C17" s="109">
        <v>0</v>
      </c>
      <c r="D17" s="110">
        <v>0</v>
      </c>
    </row>
    <row r="18" spans="1:4" x14ac:dyDescent="0.25">
      <c r="A18" s="468"/>
      <c r="B18" s="108" t="s">
        <v>212</v>
      </c>
      <c r="C18" s="109">
        <v>4368.0600000000004</v>
      </c>
      <c r="D18" s="110">
        <v>4368.0600000000004</v>
      </c>
    </row>
    <row r="19" spans="1:4" x14ac:dyDescent="0.25">
      <c r="A19" s="468"/>
      <c r="B19" s="108" t="s">
        <v>213</v>
      </c>
      <c r="C19" s="109">
        <v>663.61</v>
      </c>
      <c r="D19" s="110">
        <v>663.61</v>
      </c>
    </row>
    <row r="20" spans="1:4" ht="25.5" x14ac:dyDescent="0.25">
      <c r="A20" s="468"/>
      <c r="B20" s="108" t="s">
        <v>214</v>
      </c>
      <c r="C20" s="109">
        <v>0</v>
      </c>
      <c r="D20" s="110">
        <v>0</v>
      </c>
    </row>
    <row r="21" spans="1:4" ht="15.75" thickBot="1" x14ac:dyDescent="0.3">
      <c r="A21" s="469"/>
      <c r="B21" s="111" t="s">
        <v>216</v>
      </c>
      <c r="C21" s="112">
        <v>0</v>
      </c>
      <c r="D21" s="113">
        <v>0</v>
      </c>
    </row>
    <row r="22" spans="1:4" x14ac:dyDescent="0.25">
      <c r="A22" s="467" t="s">
        <v>245</v>
      </c>
      <c r="B22" s="105" t="s">
        <v>210</v>
      </c>
      <c r="C22" s="106">
        <v>0</v>
      </c>
      <c r="D22" s="107">
        <v>0</v>
      </c>
    </row>
    <row r="23" spans="1:4" x14ac:dyDescent="0.25">
      <c r="A23" s="468"/>
      <c r="B23" s="108" t="s">
        <v>213</v>
      </c>
      <c r="C23" s="114">
        <v>132.72</v>
      </c>
      <c r="D23" s="115">
        <v>132.72</v>
      </c>
    </row>
    <row r="24" spans="1:4" x14ac:dyDescent="0.25">
      <c r="A24" s="468"/>
      <c r="B24" s="108" t="s">
        <v>211</v>
      </c>
      <c r="C24" s="109">
        <v>0</v>
      </c>
      <c r="D24" s="110">
        <v>0</v>
      </c>
    </row>
    <row r="25" spans="1:4" ht="25.5" x14ac:dyDescent="0.25">
      <c r="A25" s="468"/>
      <c r="B25" s="116" t="s">
        <v>214</v>
      </c>
      <c r="C25" s="117">
        <v>106.18</v>
      </c>
      <c r="D25" s="118">
        <v>106.18</v>
      </c>
    </row>
    <row r="26" spans="1:4" x14ac:dyDescent="0.25">
      <c r="A26" s="470" t="s">
        <v>222</v>
      </c>
      <c r="B26" s="125" t="s">
        <v>210</v>
      </c>
      <c r="C26" s="126">
        <v>0</v>
      </c>
      <c r="D26" s="127">
        <v>0</v>
      </c>
    </row>
    <row r="27" spans="1:4" x14ac:dyDescent="0.25">
      <c r="A27" s="468"/>
      <c r="B27" s="108" t="s">
        <v>212</v>
      </c>
      <c r="C27" s="109">
        <v>0</v>
      </c>
      <c r="D27" s="110">
        <v>0</v>
      </c>
    </row>
    <row r="28" spans="1:4" x14ac:dyDescent="0.25">
      <c r="A28" s="468"/>
      <c r="B28" s="108" t="s">
        <v>213</v>
      </c>
      <c r="C28" s="109">
        <v>1061.78</v>
      </c>
      <c r="D28" s="110">
        <v>1061.78</v>
      </c>
    </row>
    <row r="29" spans="1:4" ht="15.75" thickBot="1" x14ac:dyDescent="0.3">
      <c r="A29" s="471"/>
      <c r="B29" s="128" t="s">
        <v>216</v>
      </c>
      <c r="C29" s="129">
        <v>0</v>
      </c>
      <c r="D29" s="130">
        <v>0</v>
      </c>
    </row>
    <row r="30" spans="1:4" x14ac:dyDescent="0.25">
      <c r="A30" s="467" t="s">
        <v>277</v>
      </c>
      <c r="B30" s="105" t="s">
        <v>210</v>
      </c>
      <c r="C30" s="106">
        <v>0</v>
      </c>
      <c r="D30" s="107">
        <v>0</v>
      </c>
    </row>
    <row r="31" spans="1:4" x14ac:dyDescent="0.25">
      <c r="A31" s="468"/>
      <c r="B31" s="108" t="s">
        <v>212</v>
      </c>
      <c r="C31" s="114">
        <v>558.05999999999995</v>
      </c>
      <c r="D31" s="115">
        <v>558.05999999999995</v>
      </c>
    </row>
    <row r="32" spans="1:4" x14ac:dyDescent="0.25">
      <c r="A32" s="468"/>
      <c r="B32" s="108" t="s">
        <v>213</v>
      </c>
      <c r="C32" s="114">
        <v>0</v>
      </c>
      <c r="D32" s="115">
        <v>0</v>
      </c>
    </row>
    <row r="33" spans="1:4" x14ac:dyDescent="0.25">
      <c r="A33" s="468"/>
      <c r="B33" s="108" t="s">
        <v>211</v>
      </c>
      <c r="C33" s="109">
        <v>0</v>
      </c>
      <c r="D33" s="110">
        <v>0</v>
      </c>
    </row>
    <row r="34" spans="1:4" ht="26.25" thickBot="1" x14ac:dyDescent="0.3">
      <c r="A34" s="468"/>
      <c r="B34" s="116" t="s">
        <v>214</v>
      </c>
      <c r="C34" s="117">
        <v>0</v>
      </c>
      <c r="D34" s="118">
        <v>0</v>
      </c>
    </row>
    <row r="35" spans="1:4" x14ac:dyDescent="0.25">
      <c r="A35" s="467" t="s">
        <v>247</v>
      </c>
      <c r="B35" s="105" t="s">
        <v>210</v>
      </c>
      <c r="C35" s="106">
        <v>0</v>
      </c>
      <c r="D35" s="107">
        <v>0</v>
      </c>
    </row>
    <row r="36" spans="1:4" x14ac:dyDescent="0.25">
      <c r="A36" s="468"/>
      <c r="B36" s="108" t="s">
        <v>213</v>
      </c>
      <c r="C36" s="114">
        <v>0</v>
      </c>
      <c r="D36" s="115">
        <v>0</v>
      </c>
    </row>
    <row r="37" spans="1:4" x14ac:dyDescent="0.25">
      <c r="A37" s="468"/>
      <c r="B37" s="108" t="s">
        <v>211</v>
      </c>
      <c r="C37" s="109">
        <v>0</v>
      </c>
      <c r="D37" s="110">
        <v>0</v>
      </c>
    </row>
    <row r="38" spans="1:4" ht="26.25" thickBot="1" x14ac:dyDescent="0.3">
      <c r="A38" s="468"/>
      <c r="B38" s="116" t="s">
        <v>214</v>
      </c>
      <c r="C38" s="117">
        <v>0</v>
      </c>
      <c r="D38" s="118">
        <v>0</v>
      </c>
    </row>
    <row r="39" spans="1:4" ht="27" customHeight="1" thickBot="1" x14ac:dyDescent="0.3">
      <c r="A39" s="122"/>
      <c r="B39" s="173" t="s">
        <v>242</v>
      </c>
      <c r="C39" s="123">
        <f>SUM(C3:C38)</f>
        <v>18669.100000000002</v>
      </c>
      <c r="D39" s="124">
        <f>SUM(D3:D38)</f>
        <v>18669.100000000002</v>
      </c>
    </row>
    <row r="41" spans="1:4" x14ac:dyDescent="0.25">
      <c r="A41" s="466" t="s">
        <v>294</v>
      </c>
      <c r="B41" s="466"/>
    </row>
  </sheetData>
  <mergeCells count="8">
    <mergeCell ref="A41:B41"/>
    <mergeCell ref="A30:A34"/>
    <mergeCell ref="A35:A38"/>
    <mergeCell ref="A3:A9"/>
    <mergeCell ref="A10:A15"/>
    <mergeCell ref="A16:A21"/>
    <mergeCell ref="A22:A25"/>
    <mergeCell ref="A26:A29"/>
  </mergeCells>
  <pageMargins left="0.59055118110236227" right="0.59055118110236227" top="0.74803149606299213" bottom="0.74803149606299213" header="0.31496062992125984" footer="0.31496062992125984"/>
  <pageSetup paperSize="9" fitToWidth="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c6ea228-a520-4d9f-bc40-c2b3fec9eb0c" xsi:nil="true"/>
    <lcf76f155ced4ddcb4097134ff3c332f xmlns="b5fe3fa2-391e-4f26-845b-4448fd04466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B0F66C3D285C4E8A2205752A68CAB4" ma:contentTypeVersion="17" ma:contentTypeDescription="Create a new document." ma:contentTypeScope="" ma:versionID="7b49829a95f51179188111bcc3cc7208">
  <xsd:schema xmlns:xsd="http://www.w3.org/2001/XMLSchema" xmlns:xs="http://www.w3.org/2001/XMLSchema" xmlns:p="http://schemas.microsoft.com/office/2006/metadata/properties" xmlns:ns2="b5fe3fa2-391e-4f26-845b-4448fd044667" xmlns:ns3="4c6ea228-a520-4d9f-bc40-c2b3fec9eb0c" targetNamespace="http://schemas.microsoft.com/office/2006/metadata/properties" ma:root="true" ma:fieldsID="707ef92f8611a75139544cf238a71c2f" ns2:_="" ns3:_="">
    <xsd:import namespace="b5fe3fa2-391e-4f26-845b-4448fd044667"/>
    <xsd:import namespace="4c6ea228-a520-4d9f-bc40-c2b3fec9eb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lcf76f155ced4ddcb4097134ff3c332f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e3fa2-391e-4f26-845b-4448fd0446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38c572dd-149b-4a1a-9e03-fb60d921cf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6ea228-a520-4d9f-bc40-c2b3fec9eb0c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89456cc5-ddc0-459b-b085-c6741820f4fa}" ma:internalName="TaxCatchAll" ma:showField="CatchAllData" ma:web="4c6ea228-a520-4d9f-bc40-c2b3fec9eb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BF1AFA-1AD4-4668-8CE4-2747A145B445}">
  <ds:schemaRefs>
    <ds:schemaRef ds:uri="http://schemas.microsoft.com/office/2006/metadata/properties"/>
    <ds:schemaRef ds:uri="http://schemas.microsoft.com/office/infopath/2007/PartnerControls"/>
    <ds:schemaRef ds:uri="4c6ea228-a520-4d9f-bc40-c2b3fec9eb0c"/>
    <ds:schemaRef ds:uri="b5fe3fa2-391e-4f26-845b-4448fd044667"/>
  </ds:schemaRefs>
</ds:datastoreItem>
</file>

<file path=customXml/itemProps2.xml><?xml version="1.0" encoding="utf-8"?>
<ds:datastoreItem xmlns:ds="http://schemas.openxmlformats.org/officeDocument/2006/customXml" ds:itemID="{4FD4B6C9-8222-44B8-98D8-243DAC224B8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3FB9DE-E9C1-4CFA-9C3E-1964F10EF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fe3fa2-391e-4f26-845b-4448fd044667"/>
    <ds:schemaRef ds:uri="4c6ea228-a520-4d9f-bc40-c2b3fec9eb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9</vt:i4>
      </vt:variant>
      <vt:variant>
        <vt:lpstr>Imenovani rasponi</vt:lpstr>
      </vt:variant>
      <vt:variant>
        <vt:i4>8</vt:i4>
      </vt:variant>
    </vt:vector>
  </HeadingPairs>
  <TitlesOfParts>
    <vt:vector size="17" baseType="lpstr">
      <vt:lpstr>Rekapitulacija</vt:lpstr>
      <vt:lpstr>IMOVINA-DUBRAVA</vt:lpstr>
      <vt:lpstr>IMOVINA MAKSIMIR</vt:lpstr>
      <vt:lpstr>IMOVINA PEŠĆENICA</vt:lpstr>
      <vt:lpstr>IMOVINA SESVETE</vt:lpstr>
      <vt:lpstr> ODGOVORNOST</vt:lpstr>
      <vt:lpstr>OSIGURANJE AO</vt:lpstr>
      <vt:lpstr>Osiguranje AK</vt:lpstr>
      <vt:lpstr>Štete</vt:lpstr>
      <vt:lpstr>' ODGOVORNOST'!Podrucje_ispisa</vt:lpstr>
      <vt:lpstr>'IMOVINA MAKSIMIR'!Podrucje_ispisa</vt:lpstr>
      <vt:lpstr>'IMOVINA PEŠĆENICA'!Podrucje_ispisa</vt:lpstr>
      <vt:lpstr>'IMOVINA SESVETE'!Podrucje_ispisa</vt:lpstr>
      <vt:lpstr>'IMOVINA-DUBRAVA'!Podrucje_ispisa</vt:lpstr>
      <vt:lpstr>'Osiguranje AK'!Podrucje_ispisa</vt:lpstr>
      <vt:lpstr>'OSIGURANJE AO'!Podrucje_ispisa</vt:lpstr>
      <vt:lpstr>Rekapitulacija!Podrucje_ispisa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dzz lenovo 3</cp:lastModifiedBy>
  <cp:lastPrinted>2024-05-14T07:06:11Z</cp:lastPrinted>
  <dcterms:created xsi:type="dcterms:W3CDTF">2016-12-16T13:22:23Z</dcterms:created>
  <dcterms:modified xsi:type="dcterms:W3CDTF">2024-05-15T05:48:40Z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0x01010068B0F66C3D285C4E8A2205752A68CAB4</vt:lpwstr>
  </property>
  <property fmtid="{D5CDD505-2E9C-101B-9397-08002B2CF9AE}" pid="3" name="MediaServiceImageTags">
    <vt:lpwstr/>
  </property>
</Properties>
</file>